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40" activeTab="0"/>
  </bookViews>
  <sheets>
    <sheet name="2011 to PRESENT" sheetId="1" r:id="rId1"/>
    <sheet name="Sheet1" sheetId="2" r:id="rId2"/>
  </sheets>
  <externalReferences>
    <externalReference r:id="rId5"/>
    <externalReference r:id="rId6"/>
    <externalReference r:id="rId7"/>
  </externalReferences>
  <definedNames>
    <definedName name="_xlnm.Print_Area" localSheetId="0">'2011 to PRESENT'!$A$2:$L$29</definedName>
  </definedNames>
  <calcPr fullCalcOnLoad="1"/>
</workbook>
</file>

<file path=xl/comments1.xml><?xml version="1.0" encoding="utf-8"?>
<comments xmlns="http://schemas.openxmlformats.org/spreadsheetml/2006/main">
  <authors>
    <author>starleh</author>
  </authors>
  <commentList>
    <comment ref="B241" authorId="0">
      <text>
        <r>
          <rPr>
            <b/>
            <sz val="8"/>
            <rFont val="Tahoma"/>
            <family val="2"/>
          </rPr>
          <t>starleh: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check with raw data</t>
        </r>
      </text>
    </comment>
    <comment ref="D176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revised 26/01/15</t>
        </r>
      </text>
    </comment>
    <comment ref="D172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revised 26/01/15</t>
        </r>
      </text>
    </comment>
    <comment ref="D180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revised 26/01/15</t>
        </r>
      </text>
    </comment>
    <comment ref="D177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revised 26/01/15</t>
        </r>
      </text>
    </comment>
    <comment ref="D171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revised 26/01/15</t>
        </r>
      </text>
    </comment>
    <comment ref="D181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revised 26/01/15</t>
        </r>
      </text>
    </comment>
    <comment ref="B109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revised 22/02/16</t>
        </r>
      </text>
    </comment>
    <comment ref="C109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revised 22/02/16</t>
        </r>
      </text>
    </comment>
    <comment ref="D109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revised 22/02/16</t>
        </r>
      </text>
    </comment>
  </commentList>
</comments>
</file>

<file path=xl/sharedStrings.xml><?xml version="1.0" encoding="utf-8"?>
<sst xmlns="http://schemas.openxmlformats.org/spreadsheetml/2006/main" count="355" uniqueCount="52">
  <si>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</si>
  <si>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</si>
  <si>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</si>
  <si>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</si>
  <si>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</si>
  <si>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</si>
  <si>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</si>
  <si>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</si>
  <si>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</si>
  <si>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</si>
  <si>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</si>
  <si>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</si>
  <si>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</si>
  <si>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Value</t>
  </si>
  <si>
    <t>Le'000</t>
  </si>
  <si>
    <t>US$'000</t>
  </si>
  <si>
    <t>Period</t>
  </si>
  <si>
    <t>Volume  (m/tons)*</t>
  </si>
  <si>
    <t>Jan - Mar</t>
  </si>
  <si>
    <t>Apr - Jun</t>
  </si>
  <si>
    <t>Jul - Sept</t>
  </si>
  <si>
    <t>Oct - Dec</t>
  </si>
  <si>
    <t>Jan - Jun</t>
  </si>
  <si>
    <t>Jul - Dec</t>
  </si>
  <si>
    <t>Jan - Dec</t>
  </si>
  <si>
    <t>Source: Customs and Excise Department</t>
  </si>
  <si>
    <t>* Volume represents  dutiable rice only</t>
  </si>
  <si>
    <t>Volume    (m/tons)*</t>
  </si>
  <si>
    <t>Dutiable</t>
  </si>
  <si>
    <t xml:space="preserve">               RICE IMPORTS</t>
  </si>
  <si>
    <t>Ex. Rate</t>
  </si>
  <si>
    <t xml:space="preserve">  </t>
  </si>
  <si>
    <t>$/m.ton</t>
  </si>
  <si>
    <t>Non dutiable</t>
  </si>
  <si>
    <t xml:space="preserve"> 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</si>
  <si>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</si>
  <si>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</si>
  <si>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</si>
  <si>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</si>
  <si>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</si>
  <si>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</si>
  <si>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</si>
  <si>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</si>
  <si>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</si>
  <si>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</si>
  <si>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</si>
  <si>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DATE</t>
  </si>
  <si>
    <t>VALUE ($'000)</t>
  </si>
  <si>
    <t>VALUE (Le'000)</t>
  </si>
  <si>
    <t>VOLUME (m/tons)</t>
  </si>
  <si>
    <t>RICE IMPORTS 2001 T0 SEPT 2010</t>
  </si>
  <si>
    <t>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</si>
</sst>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0"/>
    <numFmt numFmtId="174" formatCode="0.0000"/>
    <numFmt numFmtId="175" formatCode="0.000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name val="Tahoma"/>
      <family val="2"/>
    </font>
    <font>
      <b/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1" fontId="5" fillId="33" borderId="12" xfId="42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34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171" fontId="1" fillId="0" borderId="15" xfId="42" applyFont="1" applyBorder="1" applyAlignment="1">
      <alignment/>
    </xf>
    <xf numFmtId="171" fontId="1" fillId="0" borderId="16" xfId="42" applyFont="1" applyBorder="1" applyAlignment="1">
      <alignment/>
    </xf>
    <xf numFmtId="171" fontId="0" fillId="0" borderId="0" xfId="42" applyFont="1" applyFill="1" applyBorder="1" applyAlignment="1">
      <alignment/>
    </xf>
    <xf numFmtId="171" fontId="1" fillId="0" borderId="17" xfId="42" applyFont="1" applyBorder="1" applyAlignment="1">
      <alignment/>
    </xf>
    <xf numFmtId="171" fontId="9" fillId="35" borderId="15" xfId="42" applyFont="1" applyFill="1" applyBorder="1" applyAlignment="1">
      <alignment/>
    </xf>
    <xf numFmtId="171" fontId="9" fillId="35" borderId="16" xfId="42" applyFont="1" applyFill="1" applyBorder="1" applyAlignment="1">
      <alignment/>
    </xf>
    <xf numFmtId="171" fontId="9" fillId="35" borderId="17" xfId="42" applyFont="1" applyFill="1" applyBorder="1" applyAlignment="1">
      <alignment/>
    </xf>
    <xf numFmtId="171" fontId="6" fillId="0" borderId="10" xfId="42" applyFont="1" applyBorder="1" applyAlignment="1">
      <alignment/>
    </xf>
    <xf numFmtId="0" fontId="7" fillId="0" borderId="10" xfId="0" applyFont="1" applyBorder="1" applyAlignment="1">
      <alignment/>
    </xf>
    <xf numFmtId="171" fontId="10" fillId="33" borderId="18" xfId="42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8" fillId="35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21" xfId="0" applyFont="1" applyBorder="1" applyAlignment="1">
      <alignment/>
    </xf>
    <xf numFmtId="171" fontId="0" fillId="0" borderId="17" xfId="42" applyFont="1" applyBorder="1" applyAlignment="1">
      <alignment/>
    </xf>
    <xf numFmtId="171" fontId="10" fillId="33" borderId="22" xfId="42" applyFont="1" applyFill="1" applyBorder="1" applyAlignment="1">
      <alignment/>
    </xf>
    <xf numFmtId="171" fontId="10" fillId="33" borderId="23" xfId="42" applyFont="1" applyFill="1" applyBorder="1" applyAlignment="1">
      <alignment/>
    </xf>
    <xf numFmtId="171" fontId="0" fillId="0" borderId="15" xfId="42" applyFont="1" applyBorder="1" applyAlignment="1">
      <alignment/>
    </xf>
    <xf numFmtId="171" fontId="0" fillId="0" borderId="15" xfId="42" applyBorder="1" applyAlignment="1">
      <alignment/>
    </xf>
    <xf numFmtId="171" fontId="0" fillId="0" borderId="17" xfId="42" applyBorder="1" applyAlignment="1">
      <alignment/>
    </xf>
    <xf numFmtId="171" fontId="0" fillId="0" borderId="24" xfId="42" applyBorder="1" applyAlignment="1">
      <alignment/>
    </xf>
    <xf numFmtId="171" fontId="0" fillId="0" borderId="16" xfId="42" applyBorder="1" applyAlignment="1">
      <alignment/>
    </xf>
    <xf numFmtId="171" fontId="0" fillId="0" borderId="19" xfId="42" applyBorder="1" applyAlignment="1">
      <alignment/>
    </xf>
    <xf numFmtId="171" fontId="0" fillId="0" borderId="15" xfId="42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1" fontId="3" fillId="0" borderId="25" xfId="42" applyFont="1" applyBorder="1" applyAlignment="1">
      <alignment/>
    </xf>
    <xf numFmtId="171" fontId="3" fillId="0" borderId="27" xfId="42" applyFont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21" xfId="0" applyFont="1" applyBorder="1" applyAlignment="1">
      <alignment/>
    </xf>
    <xf numFmtId="171" fontId="10" fillId="33" borderId="31" xfId="42" applyFont="1" applyFill="1" applyBorder="1" applyAlignment="1">
      <alignment/>
    </xf>
    <xf numFmtId="0" fontId="6" fillId="0" borderId="32" xfId="0" applyFont="1" applyBorder="1" applyAlignment="1">
      <alignment/>
    </xf>
    <xf numFmtId="171" fontId="10" fillId="33" borderId="12" xfId="42" applyFont="1" applyFill="1" applyBorder="1" applyAlignment="1">
      <alignment/>
    </xf>
    <xf numFmtId="171" fontId="6" fillId="0" borderId="30" xfId="42" applyFont="1" applyBorder="1" applyAlignment="1">
      <alignment/>
    </xf>
    <xf numFmtId="171" fontId="5" fillId="33" borderId="18" xfId="42" applyFont="1" applyFill="1" applyBorder="1" applyAlignment="1">
      <alignment/>
    </xf>
    <xf numFmtId="0" fontId="7" fillId="0" borderId="20" xfId="0" applyFont="1" applyBorder="1" applyAlignment="1">
      <alignment/>
    </xf>
    <xf numFmtId="171" fontId="9" fillId="35" borderId="19" xfId="42" applyFont="1" applyFill="1" applyBorder="1" applyAlignment="1">
      <alignment/>
    </xf>
    <xf numFmtId="171" fontId="1" fillId="0" borderId="19" xfId="42" applyFont="1" applyBorder="1" applyAlignment="1">
      <alignment/>
    </xf>
    <xf numFmtId="171" fontId="0" fillId="0" borderId="33" xfId="42" applyBorder="1" applyAlignment="1">
      <alignment/>
    </xf>
    <xf numFmtId="171" fontId="0" fillId="0" borderId="34" xfId="42" applyBorder="1" applyAlignment="1">
      <alignment/>
    </xf>
    <xf numFmtId="171" fontId="0" fillId="0" borderId="16" xfId="42" applyFont="1" applyBorder="1" applyAlignment="1">
      <alignment/>
    </xf>
    <xf numFmtId="171" fontId="0" fillId="0" borderId="17" xfId="42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39" xfId="0" applyFont="1" applyBorder="1" applyAlignment="1">
      <alignment/>
    </xf>
    <xf numFmtId="0" fontId="0" fillId="0" borderId="0" xfId="0" applyFont="1" applyAlignment="1">
      <alignment/>
    </xf>
    <xf numFmtId="171" fontId="1" fillId="0" borderId="29" xfId="42" applyFont="1" applyBorder="1" applyAlignment="1">
      <alignment/>
    </xf>
    <xf numFmtId="171" fontId="1" fillId="0" borderId="11" xfId="42" applyFont="1" applyBorder="1" applyAlignment="1">
      <alignment/>
    </xf>
    <xf numFmtId="171" fontId="1" fillId="0" borderId="10" xfId="42" applyFont="1" applyBorder="1" applyAlignment="1">
      <alignment/>
    </xf>
    <xf numFmtId="171" fontId="1" fillId="0" borderId="21" xfId="42" applyFont="1" applyBorder="1" applyAlignment="1">
      <alignment/>
    </xf>
    <xf numFmtId="171" fontId="1" fillId="0" borderId="40" xfId="42" applyFont="1" applyBorder="1" applyAlignment="1">
      <alignment/>
    </xf>
    <xf numFmtId="171" fontId="1" fillId="0" borderId="41" xfId="42" applyFont="1" applyBorder="1" applyAlignment="1">
      <alignment/>
    </xf>
    <xf numFmtId="171" fontId="0" fillId="36" borderId="16" xfId="42" applyFill="1" applyBorder="1" applyAlignment="1">
      <alignment/>
    </xf>
    <xf numFmtId="171" fontId="0" fillId="36" borderId="15" xfId="42" applyFill="1" applyBorder="1" applyAlignment="1">
      <alignment/>
    </xf>
    <xf numFmtId="171" fontId="0" fillId="36" borderId="17" xfId="42" applyFill="1" applyBorder="1" applyAlignment="1">
      <alignment/>
    </xf>
    <xf numFmtId="171" fontId="0" fillId="36" borderId="19" xfId="42" applyFill="1" applyBorder="1" applyAlignment="1">
      <alignment/>
    </xf>
    <xf numFmtId="0" fontId="0" fillId="36" borderId="0" xfId="0" applyFill="1" applyAlignment="1">
      <alignment/>
    </xf>
    <xf numFmtId="171" fontId="3" fillId="36" borderId="25" xfId="42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171" fontId="0" fillId="0" borderId="16" xfId="42" applyFont="1" applyFill="1" applyBorder="1" applyAlignment="1">
      <alignment/>
    </xf>
    <xf numFmtId="171" fontId="0" fillId="0" borderId="17" xfId="42" applyFill="1" applyBorder="1" applyAlignment="1">
      <alignment/>
    </xf>
    <xf numFmtId="171" fontId="0" fillId="0" borderId="16" xfId="42" applyFill="1" applyBorder="1" applyAlignment="1">
      <alignment/>
    </xf>
    <xf numFmtId="171" fontId="0" fillId="0" borderId="15" xfId="42" applyFill="1" applyBorder="1" applyAlignment="1">
      <alignment/>
    </xf>
    <xf numFmtId="171" fontId="0" fillId="0" borderId="16" xfId="42" applyFont="1" applyFill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5" borderId="17" xfId="42" applyFont="1" applyFill="1" applyBorder="1" applyAlignment="1">
      <alignment/>
    </xf>
    <xf numFmtId="171" fontId="0" fillId="0" borderId="16" xfId="42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/>
    </xf>
    <xf numFmtId="0" fontId="3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71" fontId="3" fillId="0" borderId="30" xfId="42" applyFont="1" applyBorder="1" applyAlignment="1">
      <alignment/>
    </xf>
    <xf numFmtId="171" fontId="3" fillId="0" borderId="10" xfId="42" applyFont="1" applyBorder="1" applyAlignment="1">
      <alignment/>
    </xf>
    <xf numFmtId="171" fontId="3" fillId="0" borderId="21" xfId="42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9" xfId="0" applyFont="1" applyBorder="1" applyAlignment="1">
      <alignment horizontal="center"/>
    </xf>
    <xf numFmtId="171" fontId="3" fillId="0" borderId="19" xfId="42" applyFont="1" applyBorder="1" applyAlignment="1">
      <alignment/>
    </xf>
    <xf numFmtId="171" fontId="3" fillId="0" borderId="42" xfId="42" applyFont="1" applyBorder="1" applyAlignment="1">
      <alignment/>
    </xf>
    <xf numFmtId="171" fontId="3" fillId="0" borderId="17" xfId="42" applyFont="1" applyBorder="1" applyAlignment="1">
      <alignment/>
    </xf>
    <xf numFmtId="171" fontId="3" fillId="0" borderId="16" xfId="42" applyFont="1" applyBorder="1" applyAlignment="1">
      <alignment/>
    </xf>
    <xf numFmtId="171" fontId="3" fillId="0" borderId="15" xfId="42" applyFont="1" applyBorder="1" applyAlignment="1">
      <alignment/>
    </xf>
    <xf numFmtId="171" fontId="3" fillId="0" borderId="25" xfId="42" applyFont="1" applyBorder="1" applyAlignment="1">
      <alignment/>
    </xf>
    <xf numFmtId="0" fontId="3" fillId="0" borderId="19" xfId="0" applyFont="1" applyFill="1" applyBorder="1" applyAlignment="1">
      <alignment horizontal="center"/>
    </xf>
    <xf numFmtId="171" fontId="3" fillId="0" borderId="16" xfId="42" applyFont="1" applyFill="1" applyBorder="1" applyAlignment="1">
      <alignment/>
    </xf>
    <xf numFmtId="171" fontId="3" fillId="0" borderId="15" xfId="42" applyFont="1" applyFill="1" applyBorder="1" applyAlignment="1">
      <alignment/>
    </xf>
    <xf numFmtId="171" fontId="3" fillId="0" borderId="17" xfId="42" applyFont="1" applyFill="1" applyBorder="1" applyAlignment="1">
      <alignment/>
    </xf>
    <xf numFmtId="171" fontId="3" fillId="0" borderId="16" xfId="42" applyFont="1" applyFill="1" applyBorder="1" applyAlignment="1">
      <alignment horizontal="center"/>
    </xf>
    <xf numFmtId="171" fontId="3" fillId="0" borderId="15" xfId="42" applyFont="1" applyFill="1" applyBorder="1" applyAlignment="1">
      <alignment horizontal="center"/>
    </xf>
    <xf numFmtId="171" fontId="3" fillId="36" borderId="16" xfId="42" applyFont="1" applyFill="1" applyBorder="1" applyAlignment="1">
      <alignment/>
    </xf>
    <xf numFmtId="171" fontId="3" fillId="36" borderId="17" xfId="42" applyFont="1" applyFill="1" applyBorder="1" applyAlignment="1">
      <alignment/>
    </xf>
    <xf numFmtId="171" fontId="3" fillId="36" borderId="19" xfId="42" applyFont="1" applyFill="1" applyBorder="1" applyAlignment="1">
      <alignment/>
    </xf>
    <xf numFmtId="171" fontId="3" fillId="36" borderId="15" xfId="42" applyFont="1" applyFill="1" applyBorder="1" applyAlignment="1">
      <alignment/>
    </xf>
    <xf numFmtId="0" fontId="3" fillId="36" borderId="0" xfId="0" applyFont="1" applyFill="1" applyAlignment="1">
      <alignment/>
    </xf>
    <xf numFmtId="171" fontId="3" fillId="36" borderId="25" xfId="42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5" xfId="0" applyFont="1" applyBorder="1" applyAlignment="1">
      <alignment/>
    </xf>
    <xf numFmtId="0" fontId="15" fillId="35" borderId="19" xfId="0" applyFont="1" applyFill="1" applyBorder="1" applyAlignment="1">
      <alignment horizontal="center"/>
    </xf>
    <xf numFmtId="171" fontId="15" fillId="35" borderId="16" xfId="42" applyFont="1" applyFill="1" applyBorder="1" applyAlignment="1">
      <alignment/>
    </xf>
    <xf numFmtId="171" fontId="15" fillId="35" borderId="15" xfId="42" applyFont="1" applyFill="1" applyBorder="1" applyAlignment="1">
      <alignment/>
    </xf>
    <xf numFmtId="171" fontId="15" fillId="35" borderId="17" xfId="42" applyFont="1" applyFill="1" applyBorder="1" applyAlignment="1">
      <alignment/>
    </xf>
    <xf numFmtId="171" fontId="15" fillId="35" borderId="19" xfId="42" applyFont="1" applyFill="1" applyBorder="1" applyAlignment="1">
      <alignment/>
    </xf>
    <xf numFmtId="171" fontId="2" fillId="35" borderId="17" xfId="42" applyFont="1" applyFill="1" applyBorder="1" applyAlignment="1">
      <alignment/>
    </xf>
    <xf numFmtId="0" fontId="2" fillId="0" borderId="19" xfId="0" applyFont="1" applyBorder="1" applyAlignment="1">
      <alignment horizontal="center"/>
    </xf>
    <xf numFmtId="171" fontId="2" fillId="0" borderId="16" xfId="42" applyFont="1" applyBorder="1" applyAlignment="1">
      <alignment/>
    </xf>
    <xf numFmtId="171" fontId="2" fillId="0" borderId="15" xfId="42" applyFont="1" applyBorder="1" applyAlignment="1">
      <alignment/>
    </xf>
    <xf numFmtId="171" fontId="2" fillId="0" borderId="17" xfId="42" applyFont="1" applyBorder="1" applyAlignment="1">
      <alignment/>
    </xf>
    <xf numFmtId="171" fontId="2" fillId="0" borderId="19" xfId="42" applyFont="1" applyBorder="1" applyAlignment="1">
      <alignment/>
    </xf>
    <xf numFmtId="171" fontId="3" fillId="0" borderId="33" xfId="42" applyFont="1" applyBorder="1" applyAlignment="1">
      <alignment/>
    </xf>
    <xf numFmtId="171" fontId="3" fillId="0" borderId="24" xfId="42" applyFont="1" applyBorder="1" applyAlignment="1">
      <alignment/>
    </xf>
    <xf numFmtId="171" fontId="3" fillId="0" borderId="34" xfId="42" applyFont="1" applyBorder="1" applyAlignment="1">
      <alignment/>
    </xf>
    <xf numFmtId="171" fontId="5" fillId="33" borderId="31" xfId="42" applyFont="1" applyFill="1" applyBorder="1" applyAlignment="1">
      <alignment/>
    </xf>
    <xf numFmtId="171" fontId="5" fillId="33" borderId="22" xfId="42" applyFont="1" applyFill="1" applyBorder="1" applyAlignment="1">
      <alignment/>
    </xf>
    <xf numFmtId="171" fontId="5" fillId="33" borderId="23" xfId="42" applyFont="1" applyFill="1" applyBorder="1" applyAlignment="1">
      <alignment/>
    </xf>
    <xf numFmtId="171" fontId="3" fillId="0" borderId="27" xfId="42" applyFont="1" applyBorder="1" applyAlignment="1">
      <alignment/>
    </xf>
    <xf numFmtId="171" fontId="2" fillId="0" borderId="0" xfId="0" applyNumberFormat="1" applyFont="1" applyAlignment="1">
      <alignment/>
    </xf>
    <xf numFmtId="171" fontId="2" fillId="0" borderId="25" xfId="42" applyFont="1" applyFill="1" applyBorder="1" applyAlignment="1">
      <alignment/>
    </xf>
    <xf numFmtId="2" fontId="3" fillId="0" borderId="25" xfId="0" applyNumberFormat="1" applyFont="1" applyBorder="1" applyAlignment="1">
      <alignment horizontal="center"/>
    </xf>
    <xf numFmtId="43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71" fontId="3" fillId="0" borderId="25" xfId="42" applyFont="1" applyFill="1" applyBorder="1" applyAlignment="1">
      <alignment/>
    </xf>
    <xf numFmtId="171" fontId="3" fillId="0" borderId="19" xfId="42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171" fontId="3" fillId="0" borderId="28" xfId="42" applyFont="1" applyBorder="1" applyAlignment="1">
      <alignment/>
    </xf>
    <xf numFmtId="0" fontId="3" fillId="0" borderId="29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34" borderId="46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4" borderId="20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6" fillId="34" borderId="20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1\DEPT\Research\BOPBUP_30%20August_2012\International%20Finance%20Section(1)\International%20Trade%202\Imports\IMPORT%20CALCULATION\IMPCAL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arleh.BSL1\Desktop\JENG'S%20WORK\Imports\RICE\Rice_Import_2013\RICE%20IMPORT_JULY_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1\dept\Research\BOPBUP_30%20August_2012\International%20Finance%20Section(1)\International%20Trade%202\Imports\IMPORT%20CALCULATION\IMPCAL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cal-Jan"/>
      <sheetName val="Imcal-Feb"/>
      <sheetName val="Impcal-Mar"/>
      <sheetName val="Impcal-Apr"/>
      <sheetName val="Impcal-May"/>
      <sheetName val="Impcal-Jun"/>
      <sheetName val="Impcal-Jul"/>
      <sheetName val="Impcal-Aug"/>
      <sheetName val="Impcal-Sep"/>
      <sheetName val="Impcal-Oct"/>
      <sheetName val="Impcal-Nov"/>
      <sheetName val="Impcal-Dec"/>
      <sheetName val="Sheet1"/>
    </sheetNames>
    <sheetDataSet>
      <sheetData sheetId="6">
        <row r="6">
          <cell r="E6">
            <v>50341394449</v>
          </cell>
        </row>
      </sheetData>
      <sheetData sheetId="7">
        <row r="6">
          <cell r="E6">
            <v>37719168228</v>
          </cell>
        </row>
      </sheetData>
      <sheetData sheetId="8">
        <row r="6">
          <cell r="E6">
            <v>63707745247</v>
          </cell>
        </row>
      </sheetData>
      <sheetData sheetId="9">
        <row r="6">
          <cell r="E6">
            <v>7786477877.520002</v>
          </cell>
        </row>
      </sheetData>
      <sheetData sheetId="10">
        <row r="6">
          <cell r="E6">
            <v>62370580340.00004</v>
          </cell>
        </row>
      </sheetData>
      <sheetData sheetId="11">
        <row r="6">
          <cell r="E6">
            <v>14260055853.409996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 Rice Import 2013"/>
    </sheetNames>
    <sheetDataSet>
      <sheetData sheetId="0">
        <row r="64">
          <cell r="S64">
            <v>1266593.890065555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pcal-Jan"/>
      <sheetName val="Imcal-Feb"/>
      <sheetName val="Impcal-Mar"/>
      <sheetName val="Impcal-Apr"/>
      <sheetName val="Impcal-May"/>
      <sheetName val="Impcal-Jun"/>
      <sheetName val="Impcal-Jul"/>
      <sheetName val="Impcal-Aug"/>
      <sheetName val="Impcal-Sep"/>
      <sheetName val="Impcal-Oct"/>
      <sheetName val="Impcal-Nov"/>
      <sheetName val="Impcal-Dec"/>
      <sheetName val="Sheet1"/>
    </sheetNames>
    <sheetDataSet>
      <sheetData sheetId="0">
        <row r="6">
          <cell r="F6">
            <v>7035040.128171647</v>
          </cell>
        </row>
      </sheetData>
      <sheetData sheetId="1">
        <row r="6">
          <cell r="F6">
            <v>21311673.082474083</v>
          </cell>
        </row>
      </sheetData>
      <sheetData sheetId="2">
        <row r="6">
          <cell r="F6">
            <v>9617504.279007098</v>
          </cell>
        </row>
      </sheetData>
      <sheetData sheetId="3">
        <row r="7">
          <cell r="F7">
            <v>10753754.07501198</v>
          </cell>
        </row>
      </sheetData>
      <sheetData sheetId="4">
        <row r="7">
          <cell r="F7">
            <v>9487742.053699842</v>
          </cell>
        </row>
      </sheetData>
      <sheetData sheetId="5">
        <row r="7">
          <cell r="F7">
            <v>20845423.04871346</v>
          </cell>
        </row>
      </sheetData>
      <sheetData sheetId="7">
        <row r="6">
          <cell r="F6">
            <v>8796464.413473703</v>
          </cell>
        </row>
      </sheetData>
      <sheetData sheetId="8">
        <row r="6">
          <cell r="F6">
            <v>12957051.819292445</v>
          </cell>
        </row>
      </sheetData>
      <sheetData sheetId="9">
        <row r="6">
          <cell r="F6">
            <v>12622038.96617336</v>
          </cell>
        </row>
      </sheetData>
      <sheetData sheetId="10">
        <row r="6">
          <cell r="F6">
            <v>5947478.541564403</v>
          </cell>
        </row>
      </sheetData>
      <sheetData sheetId="11">
        <row r="6">
          <cell r="F6">
            <v>8744533.280139167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61"/>
  <sheetViews>
    <sheetView tabSelected="1" zoomScale="70" zoomScaleNormal="70" zoomScalePageLayoutView="0" workbookViewId="0" topLeftCell="A5">
      <selection activeCell="F11" sqref="F11"/>
    </sheetView>
  </sheetViews>
  <sheetFormatPr defaultColWidth="9.140625" defaultRowHeight="12.75"/>
  <cols>
    <col min="1" max="1" width="15.421875" style="0" customWidth="1"/>
    <col min="2" max="2" width="20.00390625" style="0" customWidth="1"/>
    <col min="3" max="3" width="23.00390625" style="0" bestFit="1" customWidth="1"/>
    <col min="4" max="4" width="19.7109375" style="0" customWidth="1"/>
    <col min="5" max="5" width="20.00390625" style="0" customWidth="1"/>
    <col min="6" max="6" width="21.28125" style="0" customWidth="1"/>
    <col min="7" max="7" width="20.7109375" style="0" hidden="1" customWidth="1"/>
    <col min="8" max="8" width="22.8515625" style="0" customWidth="1"/>
    <col min="9" max="9" width="20.140625" style="0" customWidth="1"/>
    <col min="10" max="10" width="0" style="0" hidden="1" customWidth="1"/>
    <col min="11" max="11" width="17.7109375" style="0" hidden="1" customWidth="1"/>
    <col min="12" max="12" width="12.8515625" style="89" hidden="1" customWidth="1"/>
    <col min="14" max="14" width="14.00390625" style="0" customWidth="1"/>
  </cols>
  <sheetData>
    <row r="2" spans="1:12" ht="18">
      <c r="A2" s="180" t="s">
        <v>29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8.75" thickBo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153"/>
      <c r="K3" s="153"/>
      <c r="L3" s="153"/>
    </row>
    <row r="4" spans="1:12" ht="30" customHeight="1">
      <c r="A4" s="88"/>
      <c r="B4" s="159" t="s">
        <v>28</v>
      </c>
      <c r="C4" s="160"/>
      <c r="D4" s="161"/>
      <c r="E4" s="159" t="s">
        <v>33</v>
      </c>
      <c r="F4" s="161"/>
      <c r="G4" s="159" t="s">
        <v>12</v>
      </c>
      <c r="H4" s="160"/>
      <c r="I4" s="161"/>
      <c r="J4" s="153"/>
      <c r="K4" s="153"/>
      <c r="L4" s="153"/>
    </row>
    <row r="5" spans="1:12" ht="30" customHeight="1">
      <c r="A5" s="162" t="s">
        <v>16</v>
      </c>
      <c r="B5" s="164" t="s">
        <v>27</v>
      </c>
      <c r="C5" s="166" t="s">
        <v>13</v>
      </c>
      <c r="D5" s="167"/>
      <c r="E5" s="168" t="s">
        <v>13</v>
      </c>
      <c r="F5" s="167"/>
      <c r="G5" s="169" t="s">
        <v>17</v>
      </c>
      <c r="H5" s="171" t="s">
        <v>13</v>
      </c>
      <c r="I5" s="172"/>
      <c r="J5" s="153"/>
      <c r="K5" s="153"/>
      <c r="L5" s="153"/>
    </row>
    <row r="6" spans="1:12" ht="30" customHeight="1">
      <c r="A6" s="163"/>
      <c r="B6" s="165"/>
      <c r="C6" s="90" t="s">
        <v>14</v>
      </c>
      <c r="D6" s="92" t="s">
        <v>15</v>
      </c>
      <c r="E6" s="93" t="s">
        <v>14</v>
      </c>
      <c r="F6" s="92" t="s">
        <v>15</v>
      </c>
      <c r="G6" s="170"/>
      <c r="H6" s="94" t="s">
        <v>14</v>
      </c>
      <c r="I6" s="91" t="s">
        <v>15</v>
      </c>
      <c r="J6" s="153"/>
      <c r="K6" s="153"/>
      <c r="L6" s="153"/>
    </row>
    <row r="7" spans="1:12" ht="30" customHeight="1">
      <c r="A7" s="95">
        <v>2018</v>
      </c>
      <c r="B7" s="96"/>
      <c r="C7" s="97"/>
      <c r="D7" s="98"/>
      <c r="E7" s="154"/>
      <c r="F7" s="155"/>
      <c r="G7" s="156"/>
      <c r="H7" s="157"/>
      <c r="I7" s="158"/>
      <c r="J7" s="153"/>
      <c r="K7" s="153"/>
      <c r="L7" s="153"/>
    </row>
    <row r="8" spans="1:12" ht="30" customHeight="1">
      <c r="A8" s="105" t="s">
        <v>0</v>
      </c>
      <c r="B8" s="96">
        <v>58923.44529000005</v>
      </c>
      <c r="C8" s="97">
        <v>201868420.15460998</v>
      </c>
      <c r="D8" s="98">
        <v>26772.96451259481</v>
      </c>
      <c r="E8" s="109">
        <v>0</v>
      </c>
      <c r="F8" s="108">
        <v>0</v>
      </c>
      <c r="G8" s="106">
        <f aca="true" t="shared" si="0" ref="G8:G19">B8</f>
        <v>58923.44529000005</v>
      </c>
      <c r="H8" s="110">
        <f>SUM(C8,E8)</f>
        <v>201868420.15460998</v>
      </c>
      <c r="I8" s="108">
        <f>SUM(F8,D8)</f>
        <v>26772.96451259481</v>
      </c>
      <c r="J8" s="153"/>
      <c r="K8" s="153"/>
      <c r="L8" s="153"/>
    </row>
    <row r="9" spans="1:12" ht="30" customHeight="1">
      <c r="A9" s="112" t="s">
        <v>1</v>
      </c>
      <c r="B9" s="109">
        <v>42789.604729999985</v>
      </c>
      <c r="C9" s="110">
        <v>141062398.39808995</v>
      </c>
      <c r="D9" s="108">
        <v>18619.680697980642</v>
      </c>
      <c r="E9" s="109">
        <v>0</v>
      </c>
      <c r="F9" s="108">
        <v>0</v>
      </c>
      <c r="G9" s="106">
        <f t="shared" si="0"/>
        <v>42789.604729999985</v>
      </c>
      <c r="H9" s="110">
        <f aca="true" t="shared" si="1" ref="H9:H19">SUM(C9,E9)</f>
        <v>141062398.39808995</v>
      </c>
      <c r="I9" s="108">
        <f>SUM(F9,D9)</f>
        <v>18619.680697980642</v>
      </c>
      <c r="J9" s="153"/>
      <c r="K9" s="153"/>
      <c r="L9" s="153"/>
    </row>
    <row r="10" spans="1:12" ht="30" customHeight="1">
      <c r="A10" s="112" t="s">
        <v>2</v>
      </c>
      <c r="B10" s="109">
        <v>20832.093749999996</v>
      </c>
      <c r="C10" s="110">
        <v>82835522.49366991</v>
      </c>
      <c r="D10" s="108">
        <v>10881.883410849152</v>
      </c>
      <c r="E10" s="109">
        <v>0</v>
      </c>
      <c r="F10" s="108">
        <v>0</v>
      </c>
      <c r="G10" s="106">
        <f t="shared" si="0"/>
        <v>20832.093749999996</v>
      </c>
      <c r="H10" s="110">
        <f t="shared" si="1"/>
        <v>82835522.49366991</v>
      </c>
      <c r="I10" s="108">
        <f>SUM(F10,D10)</f>
        <v>10881.883410849152</v>
      </c>
      <c r="J10" s="153"/>
      <c r="K10" s="153"/>
      <c r="L10" s="153"/>
    </row>
    <row r="11" spans="1:17" ht="30" customHeight="1">
      <c r="A11" s="112" t="s">
        <v>3</v>
      </c>
      <c r="B11" s="113">
        <v>4236.21653</v>
      </c>
      <c r="C11" s="114">
        <v>17287499.454329997</v>
      </c>
      <c r="D11" s="108">
        <v>2262.4425103999506</v>
      </c>
      <c r="E11" s="109">
        <v>0</v>
      </c>
      <c r="F11" s="108">
        <v>0</v>
      </c>
      <c r="G11" s="106">
        <f t="shared" si="0"/>
        <v>4236.21653</v>
      </c>
      <c r="H11" s="110">
        <f t="shared" si="1"/>
        <v>17287499.454329997</v>
      </c>
      <c r="I11" s="108">
        <f>SUM(F11,D11)</f>
        <v>2262.4425103999506</v>
      </c>
      <c r="J11" s="153"/>
      <c r="K11" s="153"/>
      <c r="L11" s="153"/>
      <c r="Q11" s="66" t="s">
        <v>34</v>
      </c>
    </row>
    <row r="12" spans="1:12" ht="30" customHeight="1">
      <c r="A12" s="112" t="s">
        <v>4</v>
      </c>
      <c r="B12" s="113">
        <v>43804.078570000005</v>
      </c>
      <c r="C12" s="114">
        <v>146110675.47825998</v>
      </c>
      <c r="D12" s="108">
        <v>19047.295137562956</v>
      </c>
      <c r="E12" s="109">
        <v>0</v>
      </c>
      <c r="F12" s="108">
        <v>0</v>
      </c>
      <c r="G12" s="106">
        <f t="shared" si="0"/>
        <v>43804.078570000005</v>
      </c>
      <c r="H12" s="110">
        <f t="shared" si="1"/>
        <v>146110675.47825998</v>
      </c>
      <c r="I12" s="108">
        <f>SUM(F12,D12)</f>
        <v>19047.295137562956</v>
      </c>
      <c r="J12" s="153"/>
      <c r="K12" s="153"/>
      <c r="L12" s="153"/>
    </row>
    <row r="13" spans="1:17" ht="30" customHeight="1">
      <c r="A13" s="112" t="s">
        <v>5</v>
      </c>
      <c r="B13" s="113">
        <v>32730.887409999992</v>
      </c>
      <c r="C13" s="114">
        <v>107934146.90901995</v>
      </c>
      <c r="D13" s="108">
        <v>14025.665853593937</v>
      </c>
      <c r="E13" s="109">
        <v>0</v>
      </c>
      <c r="F13" s="108">
        <v>0</v>
      </c>
      <c r="G13" s="106">
        <f t="shared" si="0"/>
        <v>32730.887409999992</v>
      </c>
      <c r="H13" s="110">
        <f t="shared" si="1"/>
        <v>107934146.90901995</v>
      </c>
      <c r="I13" s="108">
        <f aca="true" t="shared" si="2" ref="I13:I19">SUM(F13,D13)</f>
        <v>14025.665853593937</v>
      </c>
      <c r="J13" s="153"/>
      <c r="K13" s="153"/>
      <c r="L13" s="153"/>
      <c r="Q13" s="66" t="s">
        <v>34</v>
      </c>
    </row>
    <row r="14" spans="1:17" ht="30" customHeight="1">
      <c r="A14" s="112" t="s">
        <v>6</v>
      </c>
      <c r="B14" s="116">
        <v>9892.15256</v>
      </c>
      <c r="C14" s="117">
        <v>39572964.601059996</v>
      </c>
      <c r="D14" s="115">
        <v>5028.017899909662</v>
      </c>
      <c r="E14" s="109">
        <v>0</v>
      </c>
      <c r="F14" s="108">
        <v>0</v>
      </c>
      <c r="G14" s="106">
        <f t="shared" si="0"/>
        <v>9892.15256</v>
      </c>
      <c r="H14" s="110">
        <f t="shared" si="1"/>
        <v>39572964.601059996</v>
      </c>
      <c r="I14" s="108">
        <f t="shared" si="2"/>
        <v>5028.017899909662</v>
      </c>
      <c r="J14" s="153"/>
      <c r="K14" s="153"/>
      <c r="L14" s="153"/>
      <c r="Q14" s="66" t="s">
        <v>34</v>
      </c>
    </row>
    <row r="15" spans="1:12" ht="30" customHeight="1">
      <c r="A15" s="112" t="s">
        <v>7</v>
      </c>
      <c r="B15" s="116">
        <v>24352.649130000005</v>
      </c>
      <c r="C15" s="114">
        <v>91429057.12778996</v>
      </c>
      <c r="D15" s="115">
        <v>11132.276703522246</v>
      </c>
      <c r="E15" s="109">
        <v>0</v>
      </c>
      <c r="F15" s="108">
        <v>0</v>
      </c>
      <c r="G15" s="106">
        <f t="shared" si="0"/>
        <v>24352.649130000005</v>
      </c>
      <c r="H15" s="110">
        <f t="shared" si="1"/>
        <v>91429057.12778996</v>
      </c>
      <c r="I15" s="108">
        <f t="shared" si="2"/>
        <v>11132.276703522246</v>
      </c>
      <c r="J15" s="153"/>
      <c r="K15" s="153"/>
      <c r="L15" s="153"/>
    </row>
    <row r="16" spans="1:12" ht="30" customHeight="1">
      <c r="A16" s="112" t="s">
        <v>8</v>
      </c>
      <c r="B16" s="116">
        <v>27592.439070000008</v>
      </c>
      <c r="C16" s="114">
        <v>101579648.32609999</v>
      </c>
      <c r="D16" s="115">
        <v>12313.24433851237</v>
      </c>
      <c r="E16" s="109">
        <v>0</v>
      </c>
      <c r="F16" s="108">
        <v>0</v>
      </c>
      <c r="G16" s="106">
        <f t="shared" si="0"/>
        <v>27592.439070000008</v>
      </c>
      <c r="H16" s="110">
        <f t="shared" si="1"/>
        <v>101579648.32609999</v>
      </c>
      <c r="I16" s="108">
        <f t="shared" si="2"/>
        <v>12313.24433851237</v>
      </c>
      <c r="J16" s="153"/>
      <c r="K16" s="153"/>
      <c r="L16" s="153"/>
    </row>
    <row r="17" spans="1:12" ht="30" customHeight="1">
      <c r="A17" s="112" t="s">
        <v>9</v>
      </c>
      <c r="B17" s="113"/>
      <c r="C17" s="114"/>
      <c r="D17" s="115"/>
      <c r="E17" s="118">
        <v>0</v>
      </c>
      <c r="F17" s="119">
        <v>0</v>
      </c>
      <c r="G17" s="120">
        <f t="shared" si="0"/>
        <v>0</v>
      </c>
      <c r="H17" s="121">
        <f t="shared" si="1"/>
        <v>0</v>
      </c>
      <c r="I17" s="119">
        <f t="shared" si="2"/>
        <v>0</v>
      </c>
      <c r="J17" s="153"/>
      <c r="K17" s="153"/>
      <c r="L17" s="153"/>
    </row>
    <row r="18" spans="1:12" ht="30" customHeight="1">
      <c r="A18" s="112" t="s">
        <v>10</v>
      </c>
      <c r="B18" s="113"/>
      <c r="C18" s="113"/>
      <c r="D18" s="113"/>
      <c r="E18" s="113">
        <v>0</v>
      </c>
      <c r="F18" s="115">
        <v>0</v>
      </c>
      <c r="G18" s="151">
        <f t="shared" si="0"/>
        <v>0</v>
      </c>
      <c r="H18" s="114">
        <f t="shared" si="1"/>
        <v>0</v>
      </c>
      <c r="I18" s="115">
        <f t="shared" si="2"/>
        <v>0</v>
      </c>
      <c r="J18" s="153"/>
      <c r="K18" s="153"/>
      <c r="L18" s="153"/>
    </row>
    <row r="19" spans="1:12" ht="30" customHeight="1">
      <c r="A19" s="112" t="s">
        <v>11</v>
      </c>
      <c r="B19" s="113"/>
      <c r="C19" s="113"/>
      <c r="D19" s="113"/>
      <c r="E19" s="118">
        <v>0</v>
      </c>
      <c r="F19" s="119">
        <v>0</v>
      </c>
      <c r="G19" s="120">
        <f t="shared" si="0"/>
        <v>0</v>
      </c>
      <c r="H19" s="114">
        <f t="shared" si="1"/>
        <v>0</v>
      </c>
      <c r="I19" s="115">
        <f t="shared" si="2"/>
        <v>0</v>
      </c>
      <c r="J19" s="153"/>
      <c r="K19" s="153"/>
      <c r="L19" s="153"/>
    </row>
    <row r="20" spans="1:12" ht="30" customHeight="1">
      <c r="A20" s="124"/>
      <c r="B20" s="109"/>
      <c r="C20" s="110"/>
      <c r="D20" s="108"/>
      <c r="E20" s="109"/>
      <c r="F20" s="108"/>
      <c r="G20" s="106"/>
      <c r="H20" s="110"/>
      <c r="I20" s="108"/>
      <c r="J20" s="153"/>
      <c r="K20" s="153"/>
      <c r="L20" s="153"/>
    </row>
    <row r="21" spans="1:12" ht="30" customHeight="1">
      <c r="A21" s="126" t="s">
        <v>18</v>
      </c>
      <c r="B21" s="127">
        <f aca="true" t="shared" si="3" ref="B21:I21">SUM(B8:B10)</f>
        <v>122545.14377000002</v>
      </c>
      <c r="C21" s="127">
        <f t="shared" si="3"/>
        <v>425766341.04636985</v>
      </c>
      <c r="D21" s="127">
        <f t="shared" si="3"/>
        <v>56274.5286214246</v>
      </c>
      <c r="E21" s="127">
        <f t="shared" si="3"/>
        <v>0</v>
      </c>
      <c r="F21" s="127">
        <f t="shared" si="3"/>
        <v>0</v>
      </c>
      <c r="G21" s="130">
        <f t="shared" si="3"/>
        <v>122545.14377000002</v>
      </c>
      <c r="H21" s="128">
        <f t="shared" si="3"/>
        <v>425766341.04636985</v>
      </c>
      <c r="I21" s="131">
        <f t="shared" si="3"/>
        <v>56274.5286214246</v>
      </c>
      <c r="J21" s="153"/>
      <c r="K21" s="153"/>
      <c r="L21" s="153"/>
    </row>
    <row r="22" spans="1:12" ht="30" customHeight="1">
      <c r="A22" s="126" t="s">
        <v>19</v>
      </c>
      <c r="B22" s="127">
        <f aca="true" t="shared" si="4" ref="B22:G22">SUM(B11:B13)</f>
        <v>80771.18251</v>
      </c>
      <c r="C22" s="127">
        <f t="shared" si="4"/>
        <v>271332321.84160995</v>
      </c>
      <c r="D22" s="127">
        <f t="shared" si="4"/>
        <v>35335.403501556844</v>
      </c>
      <c r="E22" s="127">
        <f t="shared" si="4"/>
        <v>0</v>
      </c>
      <c r="F22" s="127">
        <f t="shared" si="4"/>
        <v>0</v>
      </c>
      <c r="G22" s="127">
        <f t="shared" si="4"/>
        <v>80771.18251</v>
      </c>
      <c r="H22" s="128">
        <f>SUM(H11:H13)</f>
        <v>271332321.84160995</v>
      </c>
      <c r="I22" s="131">
        <f>SUM(I11:I13)</f>
        <v>35335.403501556844</v>
      </c>
      <c r="J22" s="153"/>
      <c r="K22" s="153"/>
      <c r="L22" s="153"/>
    </row>
    <row r="23" spans="1:12" ht="30" customHeight="1">
      <c r="A23" s="126" t="s">
        <v>20</v>
      </c>
      <c r="B23" s="127">
        <f aca="true" t="shared" si="5" ref="B23:I23">SUM(B14:B16)</f>
        <v>61837.240760000015</v>
      </c>
      <c r="C23" s="128">
        <f t="shared" si="5"/>
        <v>232581670.05494994</v>
      </c>
      <c r="D23" s="129">
        <f t="shared" si="5"/>
        <v>28473.53894194428</v>
      </c>
      <c r="E23" s="127">
        <f t="shared" si="5"/>
        <v>0</v>
      </c>
      <c r="F23" s="129">
        <f t="shared" si="5"/>
        <v>0</v>
      </c>
      <c r="G23" s="130">
        <f t="shared" si="5"/>
        <v>61837.240760000015</v>
      </c>
      <c r="H23" s="128">
        <f t="shared" si="5"/>
        <v>232581670.05494994</v>
      </c>
      <c r="I23" s="131">
        <f t="shared" si="5"/>
        <v>28473.53894194428</v>
      </c>
      <c r="J23" s="153"/>
      <c r="K23" s="153"/>
      <c r="L23" s="153"/>
    </row>
    <row r="24" spans="1:12" ht="30" customHeight="1">
      <c r="A24" s="126" t="s">
        <v>21</v>
      </c>
      <c r="B24" s="127">
        <f aca="true" t="shared" si="6" ref="B24:I24">SUM(B17:B19)</f>
        <v>0</v>
      </c>
      <c r="C24" s="128">
        <f t="shared" si="6"/>
        <v>0</v>
      </c>
      <c r="D24" s="129">
        <f t="shared" si="6"/>
        <v>0</v>
      </c>
      <c r="E24" s="127">
        <f t="shared" si="6"/>
        <v>0</v>
      </c>
      <c r="F24" s="129">
        <f t="shared" si="6"/>
        <v>0</v>
      </c>
      <c r="G24" s="130">
        <f t="shared" si="6"/>
        <v>0</v>
      </c>
      <c r="H24" s="128">
        <f t="shared" si="6"/>
        <v>0</v>
      </c>
      <c r="I24" s="131">
        <f t="shared" si="6"/>
        <v>0</v>
      </c>
      <c r="J24" s="153"/>
      <c r="K24" s="153"/>
      <c r="L24" s="153"/>
    </row>
    <row r="25" spans="1:12" ht="30" customHeight="1">
      <c r="A25" s="132"/>
      <c r="B25" s="109"/>
      <c r="C25" s="110"/>
      <c r="D25" s="108"/>
      <c r="E25" s="109"/>
      <c r="F25" s="108"/>
      <c r="G25" s="109"/>
      <c r="H25" s="110"/>
      <c r="I25" s="108"/>
      <c r="J25" s="153"/>
      <c r="K25" s="153"/>
      <c r="L25" s="153"/>
    </row>
    <row r="26" spans="1:12" ht="30" customHeight="1">
      <c r="A26" s="132" t="s">
        <v>22</v>
      </c>
      <c r="B26" s="133">
        <f aca="true" t="shared" si="7" ref="B26:I26">SUM(B21:B22)</f>
        <v>203316.32628000004</v>
      </c>
      <c r="C26" s="134">
        <f t="shared" si="7"/>
        <v>697098662.8879797</v>
      </c>
      <c r="D26" s="135">
        <f t="shared" si="7"/>
        <v>91609.93212298144</v>
      </c>
      <c r="E26" s="133">
        <f t="shared" si="7"/>
        <v>0</v>
      </c>
      <c r="F26" s="135">
        <f t="shared" si="7"/>
        <v>0</v>
      </c>
      <c r="G26" s="136">
        <f t="shared" si="7"/>
        <v>203316.32628000004</v>
      </c>
      <c r="H26" s="134">
        <f t="shared" si="7"/>
        <v>697098662.8879797</v>
      </c>
      <c r="I26" s="135">
        <f t="shared" si="7"/>
        <v>91609.93212298144</v>
      </c>
      <c r="J26" s="153"/>
      <c r="K26" s="153"/>
      <c r="L26" s="153"/>
    </row>
    <row r="27" spans="1:12" ht="30" customHeight="1">
      <c r="A27" s="132" t="s">
        <v>23</v>
      </c>
      <c r="B27" s="133">
        <f aca="true" t="shared" si="8" ref="B27:I27">SUM(B23:B24)</f>
        <v>61837.240760000015</v>
      </c>
      <c r="C27" s="134">
        <f t="shared" si="8"/>
        <v>232581670.05494994</v>
      </c>
      <c r="D27" s="135">
        <f t="shared" si="8"/>
        <v>28473.53894194428</v>
      </c>
      <c r="E27" s="133">
        <f t="shared" si="8"/>
        <v>0</v>
      </c>
      <c r="F27" s="135">
        <f t="shared" si="8"/>
        <v>0</v>
      </c>
      <c r="G27" s="136">
        <f t="shared" si="8"/>
        <v>61837.240760000015</v>
      </c>
      <c r="H27" s="134">
        <f t="shared" si="8"/>
        <v>232581670.05494994</v>
      </c>
      <c r="I27" s="135">
        <f t="shared" si="8"/>
        <v>28473.53894194428</v>
      </c>
      <c r="J27" s="153"/>
      <c r="K27" s="153"/>
      <c r="L27" s="153"/>
    </row>
    <row r="28" spans="1:12" ht="30" customHeight="1" thickBot="1">
      <c r="A28" s="132"/>
      <c r="B28" s="137"/>
      <c r="C28" s="138"/>
      <c r="D28" s="139"/>
      <c r="E28" s="137"/>
      <c r="F28" s="139"/>
      <c r="G28" s="137"/>
      <c r="H28" s="138"/>
      <c r="I28" s="139"/>
      <c r="J28" s="153"/>
      <c r="K28" s="153"/>
      <c r="L28" s="153"/>
    </row>
    <row r="29" spans="1:12" ht="30" customHeight="1" thickBot="1">
      <c r="A29" s="6" t="s">
        <v>24</v>
      </c>
      <c r="B29" s="140">
        <f aca="true" t="shared" si="9" ref="B29:I29">SUM(B26:B27)</f>
        <v>265153.56704000005</v>
      </c>
      <c r="C29" s="141">
        <f t="shared" si="9"/>
        <v>929680332.9429297</v>
      </c>
      <c r="D29" s="142">
        <f t="shared" si="9"/>
        <v>120083.47106492572</v>
      </c>
      <c r="E29" s="140">
        <f t="shared" si="9"/>
        <v>0</v>
      </c>
      <c r="F29" s="142">
        <f t="shared" si="9"/>
        <v>0</v>
      </c>
      <c r="G29" s="51">
        <f t="shared" si="9"/>
        <v>265153.56704000005</v>
      </c>
      <c r="H29" s="141">
        <f t="shared" si="9"/>
        <v>929680332.9429297</v>
      </c>
      <c r="I29" s="142">
        <f t="shared" si="9"/>
        <v>120083.47106492572</v>
      </c>
      <c r="J29" s="153"/>
      <c r="K29" s="153"/>
      <c r="L29" s="153"/>
    </row>
    <row r="30" spans="1:12" ht="30" customHeight="1">
      <c r="A30" s="9" t="s">
        <v>26</v>
      </c>
      <c r="B30" s="14"/>
      <c r="C30" s="14"/>
      <c r="D30" s="14"/>
      <c r="E30" s="14"/>
      <c r="F30" s="14"/>
      <c r="G30" s="14"/>
      <c r="H30" s="14"/>
      <c r="I30" s="14"/>
      <c r="J30" s="153"/>
      <c r="K30" s="153"/>
      <c r="L30" s="153"/>
    </row>
    <row r="31" spans="1:12" ht="30" customHeight="1">
      <c r="A31" s="9" t="s">
        <v>25</v>
      </c>
      <c r="J31" s="153"/>
      <c r="K31" s="153"/>
      <c r="L31" s="153"/>
    </row>
    <row r="32" spans="10:12" ht="18">
      <c r="J32" s="153"/>
      <c r="K32" s="153"/>
      <c r="L32" s="153"/>
    </row>
    <row r="33" spans="1:12" ht="18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</row>
    <row r="34" spans="1:12" ht="30" customHeight="1" thickBot="1">
      <c r="A34" s="7">
        <v>1</v>
      </c>
      <c r="B34" s="7">
        <v>2</v>
      </c>
      <c r="C34" s="7">
        <v>3</v>
      </c>
      <c r="D34" s="7">
        <v>4</v>
      </c>
      <c r="E34" s="7">
        <v>5</v>
      </c>
      <c r="F34" s="7">
        <v>6</v>
      </c>
      <c r="G34" s="7">
        <v>7</v>
      </c>
      <c r="H34" s="7">
        <v>8</v>
      </c>
      <c r="I34" s="7">
        <v>9</v>
      </c>
      <c r="L34" s="89" t="s">
        <v>34</v>
      </c>
    </row>
    <row r="35" spans="1:12" ht="30" customHeight="1">
      <c r="A35" s="88"/>
      <c r="B35" s="159" t="s">
        <v>28</v>
      </c>
      <c r="C35" s="160"/>
      <c r="D35" s="161"/>
      <c r="E35" s="159" t="s">
        <v>33</v>
      </c>
      <c r="F35" s="161"/>
      <c r="G35" s="159" t="s">
        <v>12</v>
      </c>
      <c r="H35" s="160"/>
      <c r="I35" s="161"/>
      <c r="J35" s="89"/>
      <c r="K35" s="173" t="s">
        <v>32</v>
      </c>
      <c r="L35" s="173" t="s">
        <v>30</v>
      </c>
    </row>
    <row r="36" spans="1:12" ht="30" customHeight="1">
      <c r="A36" s="162" t="s">
        <v>16</v>
      </c>
      <c r="B36" s="164" t="s">
        <v>27</v>
      </c>
      <c r="C36" s="166" t="s">
        <v>13</v>
      </c>
      <c r="D36" s="167"/>
      <c r="E36" s="168" t="s">
        <v>13</v>
      </c>
      <c r="F36" s="167"/>
      <c r="G36" s="169" t="s">
        <v>17</v>
      </c>
      <c r="H36" s="171" t="s">
        <v>13</v>
      </c>
      <c r="I36" s="172"/>
      <c r="J36" s="89"/>
      <c r="K36" s="174"/>
      <c r="L36" s="174"/>
    </row>
    <row r="37" spans="1:12" ht="30" customHeight="1" thickBot="1">
      <c r="A37" s="163"/>
      <c r="B37" s="165"/>
      <c r="C37" s="90" t="s">
        <v>14</v>
      </c>
      <c r="D37" s="92" t="s">
        <v>15</v>
      </c>
      <c r="E37" s="93" t="s">
        <v>14</v>
      </c>
      <c r="F37" s="92" t="s">
        <v>15</v>
      </c>
      <c r="G37" s="170"/>
      <c r="H37" s="94" t="s">
        <v>14</v>
      </c>
      <c r="I37" s="91" t="s">
        <v>15</v>
      </c>
      <c r="J37" s="89"/>
      <c r="K37" s="175"/>
      <c r="L37" s="175"/>
    </row>
    <row r="38" spans="1:12" ht="30" customHeight="1">
      <c r="A38" s="95">
        <v>2017</v>
      </c>
      <c r="B38" s="96"/>
      <c r="C38" s="97"/>
      <c r="D38" s="98"/>
      <c r="E38" s="96"/>
      <c r="F38" s="100"/>
      <c r="G38" s="101"/>
      <c r="H38" s="102"/>
      <c r="I38" s="103"/>
      <c r="J38" s="89"/>
      <c r="K38" s="104"/>
      <c r="L38" s="104"/>
    </row>
    <row r="39" spans="1:12" ht="30" customHeight="1">
      <c r="A39" s="105" t="s">
        <v>0</v>
      </c>
      <c r="B39" s="96">
        <v>58190.58323999999</v>
      </c>
      <c r="C39" s="97">
        <v>191987640.35935</v>
      </c>
      <c r="D39" s="98">
        <v>26438.5333875932</v>
      </c>
      <c r="E39" s="109">
        <v>0</v>
      </c>
      <c r="F39" s="108">
        <v>0</v>
      </c>
      <c r="G39" s="106">
        <f aca="true" t="shared" si="10" ref="G39:G50">B39</f>
        <v>58190.58323999999</v>
      </c>
      <c r="H39" s="110">
        <f>SUM(C39,E39)</f>
        <v>191987640.35935</v>
      </c>
      <c r="I39" s="108">
        <f>SUM(F39,D39)</f>
        <v>26438.5333875932</v>
      </c>
      <c r="J39" s="89"/>
      <c r="K39" s="111">
        <f aca="true" t="shared" si="11" ref="K39:K45">I39/B39*1000</f>
        <v>454.34384595443356</v>
      </c>
      <c r="L39" s="146">
        <v>4930.85</v>
      </c>
    </row>
    <row r="40" spans="1:12" ht="30" customHeight="1">
      <c r="A40" s="112" t="s">
        <v>1</v>
      </c>
      <c r="B40" s="109">
        <v>40767.211930000005</v>
      </c>
      <c r="C40" s="110">
        <v>132698540.92334</v>
      </c>
      <c r="D40" s="108">
        <v>18295.4998260516</v>
      </c>
      <c r="E40" s="109">
        <v>0</v>
      </c>
      <c r="F40" s="108">
        <v>0</v>
      </c>
      <c r="G40" s="106">
        <f t="shared" si="10"/>
        <v>40767.211930000005</v>
      </c>
      <c r="H40" s="110">
        <f aca="true" t="shared" si="12" ref="H40:H50">SUM(C40,E40)</f>
        <v>132698540.92334</v>
      </c>
      <c r="I40" s="108">
        <f>SUM(F40,D40)</f>
        <v>18295.4998260516</v>
      </c>
      <c r="J40" s="89"/>
      <c r="K40" s="111">
        <f t="shared" si="11"/>
        <v>448.779765892899</v>
      </c>
      <c r="L40" s="146">
        <v>4906.98</v>
      </c>
    </row>
    <row r="41" spans="1:12" ht="30" customHeight="1">
      <c r="A41" s="112" t="s">
        <v>2</v>
      </c>
      <c r="B41" s="109">
        <v>54923.363590000015</v>
      </c>
      <c r="C41" s="110">
        <v>173997279.58167</v>
      </c>
      <c r="D41" s="108">
        <v>23996.248745924</v>
      </c>
      <c r="E41" s="109">
        <v>0</v>
      </c>
      <c r="F41" s="108">
        <v>0</v>
      </c>
      <c r="G41" s="106">
        <f t="shared" si="10"/>
        <v>54923.363590000015</v>
      </c>
      <c r="H41" s="110">
        <f t="shared" si="12"/>
        <v>173997279.58167</v>
      </c>
      <c r="I41" s="108">
        <f>SUM(F41,D41)</f>
        <v>23996.248745924</v>
      </c>
      <c r="J41" s="89"/>
      <c r="K41" s="111">
        <f t="shared" si="11"/>
        <v>436.90420938263577</v>
      </c>
      <c r="L41" s="146">
        <v>4879.259523809522</v>
      </c>
    </row>
    <row r="42" spans="1:20" ht="30" customHeight="1">
      <c r="A42" s="112" t="s">
        <v>3</v>
      </c>
      <c r="B42" s="113">
        <v>28209.25096</v>
      </c>
      <c r="C42" s="114">
        <v>97484769.17972</v>
      </c>
      <c r="D42" s="108">
        <v>13415.0890597952</v>
      </c>
      <c r="E42" s="109">
        <v>0</v>
      </c>
      <c r="F42" s="108">
        <v>0</v>
      </c>
      <c r="G42" s="106">
        <f t="shared" si="10"/>
        <v>28209.25096</v>
      </c>
      <c r="H42" s="110">
        <f t="shared" si="12"/>
        <v>97484769.17972</v>
      </c>
      <c r="I42" s="108">
        <f>SUM(F42,D42)</f>
        <v>13415.0890597952</v>
      </c>
      <c r="J42" s="89"/>
      <c r="K42" s="111">
        <f t="shared" si="11"/>
        <v>475.5563725820815</v>
      </c>
      <c r="L42" s="146">
        <v>4855.784473684212</v>
      </c>
      <c r="Q42" s="66" t="s">
        <v>34</v>
      </c>
      <c r="T42" s="66" t="s">
        <v>34</v>
      </c>
    </row>
    <row r="43" spans="1:18" ht="30" customHeight="1">
      <c r="A43" s="112" t="s">
        <v>4</v>
      </c>
      <c r="B43" s="113">
        <v>31385.007599999997</v>
      </c>
      <c r="C43" s="114">
        <v>109094793.00270005</v>
      </c>
      <c r="D43" s="108">
        <v>14945.802043730795</v>
      </c>
      <c r="E43" s="109">
        <v>0</v>
      </c>
      <c r="F43" s="108">
        <v>0</v>
      </c>
      <c r="G43" s="106">
        <f t="shared" si="10"/>
        <v>31385.007599999997</v>
      </c>
      <c r="H43" s="110">
        <f t="shared" si="12"/>
        <v>109094793.00270005</v>
      </c>
      <c r="I43" s="108">
        <f>SUM(F43,D43)</f>
        <v>14945.802043730795</v>
      </c>
      <c r="J43" s="89"/>
      <c r="K43" s="111">
        <f t="shared" si="11"/>
        <v>476.2083296016406</v>
      </c>
      <c r="L43" s="146">
        <v>4845.409285714288</v>
      </c>
      <c r="R43" s="66" t="s">
        <v>34</v>
      </c>
    </row>
    <row r="44" spans="1:12" ht="30" customHeight="1">
      <c r="A44" s="112" t="s">
        <v>5</v>
      </c>
      <c r="B44" s="113">
        <v>23472.40157</v>
      </c>
      <c r="C44" s="114">
        <v>82201605.41378996</v>
      </c>
      <c r="D44" s="108">
        <v>11209.575510650673</v>
      </c>
      <c r="E44" s="109">
        <v>0</v>
      </c>
      <c r="F44" s="108">
        <v>0</v>
      </c>
      <c r="G44" s="106">
        <f t="shared" si="10"/>
        <v>23472.40157</v>
      </c>
      <c r="H44" s="110">
        <f t="shared" si="12"/>
        <v>82201605.41378996</v>
      </c>
      <c r="I44" s="108">
        <f aca="true" t="shared" si="13" ref="I44:I50">SUM(F44,D44)</f>
        <v>11209.575510650673</v>
      </c>
      <c r="J44" s="89"/>
      <c r="K44" s="111">
        <f t="shared" si="11"/>
        <v>477.5640650668483</v>
      </c>
      <c r="L44" s="146">
        <v>4884.99380952381</v>
      </c>
    </row>
    <row r="45" spans="1:12" ht="30" customHeight="1">
      <c r="A45" s="112" t="s">
        <v>6</v>
      </c>
      <c r="B45" s="116">
        <v>27817.78265000001</v>
      </c>
      <c r="C45" s="117">
        <v>107347956.39304006</v>
      </c>
      <c r="D45" s="115">
        <v>14543.070359736746</v>
      </c>
      <c r="E45" s="109">
        <v>0</v>
      </c>
      <c r="F45" s="108">
        <v>0</v>
      </c>
      <c r="G45" s="106">
        <f t="shared" si="10"/>
        <v>27817.78265000001</v>
      </c>
      <c r="H45" s="110">
        <f t="shared" si="12"/>
        <v>107347956.39304006</v>
      </c>
      <c r="I45" s="108">
        <f t="shared" si="13"/>
        <v>14543.070359736746</v>
      </c>
      <c r="J45" s="89"/>
      <c r="K45" s="111">
        <f t="shared" si="11"/>
        <v>522.7976126895485</v>
      </c>
      <c r="L45" s="146">
        <v>4899.386363636365</v>
      </c>
    </row>
    <row r="46" spans="1:12" ht="30" customHeight="1">
      <c r="A46" s="112" t="s">
        <v>7</v>
      </c>
      <c r="B46" s="116">
        <v>23322.29258</v>
      </c>
      <c r="C46" s="114">
        <v>87678519.82440998</v>
      </c>
      <c r="D46" s="115">
        <v>11767.988975969029</v>
      </c>
      <c r="E46" s="109">
        <v>0</v>
      </c>
      <c r="F46" s="108">
        <v>0</v>
      </c>
      <c r="G46" s="106">
        <f t="shared" si="10"/>
        <v>23322.29258</v>
      </c>
      <c r="H46" s="110">
        <f t="shared" si="12"/>
        <v>87678519.82440998</v>
      </c>
      <c r="I46" s="108">
        <f t="shared" si="13"/>
        <v>11767.988975969029</v>
      </c>
      <c r="J46" s="89"/>
      <c r="K46" s="111">
        <f>I46/B46*1000</f>
        <v>504.58113993735975</v>
      </c>
      <c r="L46" s="146">
        <v>5002.807619047619</v>
      </c>
    </row>
    <row r="47" spans="1:19" ht="30" customHeight="1">
      <c r="A47" s="112" t="s">
        <v>8</v>
      </c>
      <c r="B47" s="116">
        <v>61485.02095000001</v>
      </c>
      <c r="C47" s="114">
        <v>195874828.23335</v>
      </c>
      <c r="D47" s="115">
        <v>26107.831501054014</v>
      </c>
      <c r="E47" s="109">
        <v>0</v>
      </c>
      <c r="F47" s="108">
        <v>0</v>
      </c>
      <c r="G47" s="106">
        <f t="shared" si="10"/>
        <v>61485.02095000001</v>
      </c>
      <c r="H47" s="110">
        <f t="shared" si="12"/>
        <v>195874828.23335</v>
      </c>
      <c r="I47" s="108">
        <f t="shared" si="13"/>
        <v>26107.831501054014</v>
      </c>
      <c r="J47" s="89"/>
      <c r="K47" s="111">
        <f>I47/B47*1000</f>
        <v>424.62100683490144</v>
      </c>
      <c r="L47" s="146">
        <v>5183.924999999999</v>
      </c>
      <c r="S47" t="s">
        <v>34</v>
      </c>
    </row>
    <row r="48" spans="1:12" ht="30" customHeight="1">
      <c r="A48" s="112" t="s">
        <v>9</v>
      </c>
      <c r="B48" s="113">
        <v>10340.88716</v>
      </c>
      <c r="C48" s="114">
        <v>38207600.64497</v>
      </c>
      <c r="D48" s="115">
        <v>5071.51540503832</v>
      </c>
      <c r="E48" s="118">
        <v>0</v>
      </c>
      <c r="F48" s="119">
        <v>0</v>
      </c>
      <c r="G48" s="120">
        <f t="shared" si="10"/>
        <v>10340.88716</v>
      </c>
      <c r="H48" s="121">
        <f t="shared" si="12"/>
        <v>38207600.64497</v>
      </c>
      <c r="I48" s="119">
        <f t="shared" si="13"/>
        <v>5071.51540503832</v>
      </c>
      <c r="J48" s="122"/>
      <c r="K48" s="123">
        <f>I48/B48*1000</f>
        <v>490.43329905538974</v>
      </c>
      <c r="L48" s="146">
        <v>5377.301590909091</v>
      </c>
    </row>
    <row r="49" spans="1:12" ht="30" customHeight="1">
      <c r="A49" s="112" t="s">
        <v>10</v>
      </c>
      <c r="B49" s="113">
        <v>11787.52</v>
      </c>
      <c r="C49" s="113">
        <v>39854790.1485</v>
      </c>
      <c r="D49" s="113">
        <v>5286.92027538016</v>
      </c>
      <c r="E49" s="113">
        <v>0</v>
      </c>
      <c r="F49" s="115">
        <v>0</v>
      </c>
      <c r="G49" s="151">
        <f t="shared" si="10"/>
        <v>11787.52</v>
      </c>
      <c r="H49" s="114">
        <f t="shared" si="12"/>
        <v>39854790.1485</v>
      </c>
      <c r="I49" s="115">
        <f t="shared" si="13"/>
        <v>5286.92027538016</v>
      </c>
      <c r="J49" s="152"/>
      <c r="K49" s="150">
        <f>I49/B49*1000</f>
        <v>448.51845641663044</v>
      </c>
      <c r="L49" s="146">
        <v>5484.886904761905</v>
      </c>
    </row>
    <row r="50" spans="1:12" ht="30" customHeight="1">
      <c r="A50" s="112" t="s">
        <v>11</v>
      </c>
      <c r="B50" s="113">
        <v>43913.105</v>
      </c>
      <c r="C50" s="113">
        <v>153107632.66693</v>
      </c>
      <c r="D50" s="113">
        <v>20302.1116882324</v>
      </c>
      <c r="E50" s="118">
        <v>0</v>
      </c>
      <c r="F50" s="119">
        <v>0</v>
      </c>
      <c r="G50" s="120">
        <f t="shared" si="10"/>
        <v>43913.105</v>
      </c>
      <c r="H50" s="114">
        <f t="shared" si="12"/>
        <v>153107632.66693</v>
      </c>
      <c r="I50" s="115">
        <f t="shared" si="13"/>
        <v>20302.1116882324</v>
      </c>
      <c r="J50" s="152"/>
      <c r="K50" s="150">
        <f>I50/B50*1000</f>
        <v>462.3246679603366</v>
      </c>
      <c r="L50" s="146">
        <v>5608.708499999999</v>
      </c>
    </row>
    <row r="51" spans="1:12" ht="30" customHeight="1">
      <c r="A51" s="124"/>
      <c r="B51" s="109"/>
      <c r="C51" s="110"/>
      <c r="D51" s="108"/>
      <c r="E51" s="109"/>
      <c r="F51" s="108"/>
      <c r="G51" s="106"/>
      <c r="H51" s="110"/>
      <c r="I51" s="108"/>
      <c r="J51" s="89"/>
      <c r="K51" s="125"/>
      <c r="L51" s="147"/>
    </row>
    <row r="52" spans="1:12" ht="30" customHeight="1">
      <c r="A52" s="126" t="s">
        <v>18</v>
      </c>
      <c r="B52" s="127">
        <f aca="true" t="shared" si="14" ref="B52:I52">SUM(B39:B41)</f>
        <v>153881.15876000002</v>
      </c>
      <c r="C52" s="127">
        <f t="shared" si="14"/>
        <v>498683460.86436</v>
      </c>
      <c r="D52" s="127">
        <f t="shared" si="14"/>
        <v>68730.28195956879</v>
      </c>
      <c r="E52" s="127">
        <f t="shared" si="14"/>
        <v>0</v>
      </c>
      <c r="F52" s="127">
        <f t="shared" si="14"/>
        <v>0</v>
      </c>
      <c r="G52" s="130">
        <f t="shared" si="14"/>
        <v>153881.15876000002</v>
      </c>
      <c r="H52" s="128">
        <f t="shared" si="14"/>
        <v>498683460.86436</v>
      </c>
      <c r="I52" s="131">
        <f t="shared" si="14"/>
        <v>68730.28195956879</v>
      </c>
      <c r="J52" s="89"/>
      <c r="K52" s="111">
        <f>I52/B52*1000</f>
        <v>446.6452066868279</v>
      </c>
      <c r="L52" s="148"/>
    </row>
    <row r="53" spans="1:12" ht="30" customHeight="1">
      <c r="A53" s="126" t="s">
        <v>19</v>
      </c>
      <c r="B53" s="127">
        <f aca="true" t="shared" si="15" ref="B53:G53">SUM(B42:B44)</f>
        <v>83066.66013</v>
      </c>
      <c r="C53" s="127">
        <f t="shared" si="15"/>
        <v>288781167.59621</v>
      </c>
      <c r="D53" s="127">
        <f t="shared" si="15"/>
        <v>39570.466614176665</v>
      </c>
      <c r="E53" s="127">
        <f t="shared" si="15"/>
        <v>0</v>
      </c>
      <c r="F53" s="127">
        <f t="shared" si="15"/>
        <v>0</v>
      </c>
      <c r="G53" s="127">
        <f t="shared" si="15"/>
        <v>83066.66013</v>
      </c>
      <c r="H53" s="128">
        <f>SUM(H42:H44)</f>
        <v>288781167.59621</v>
      </c>
      <c r="I53" s="131">
        <f>SUM(I42:I44)</f>
        <v>39570.466614176665</v>
      </c>
      <c r="J53" s="89"/>
      <c r="K53" s="111">
        <f>I53/B53*1000</f>
        <v>476.3700208031545</v>
      </c>
      <c r="L53" s="148"/>
    </row>
    <row r="54" spans="1:12" ht="30" customHeight="1">
      <c r="A54" s="126" t="s">
        <v>20</v>
      </c>
      <c r="B54" s="127">
        <f aca="true" t="shared" si="16" ref="B54:I54">SUM(B45:B47)</f>
        <v>112625.09618000002</v>
      </c>
      <c r="C54" s="128">
        <f t="shared" si="16"/>
        <v>390901304.45080006</v>
      </c>
      <c r="D54" s="129">
        <f t="shared" si="16"/>
        <v>52418.89083675979</v>
      </c>
      <c r="E54" s="127">
        <f t="shared" si="16"/>
        <v>0</v>
      </c>
      <c r="F54" s="129">
        <f t="shared" si="16"/>
        <v>0</v>
      </c>
      <c r="G54" s="130">
        <f t="shared" si="16"/>
        <v>112625.09618000002</v>
      </c>
      <c r="H54" s="128">
        <f t="shared" si="16"/>
        <v>390901304.45080006</v>
      </c>
      <c r="I54" s="131">
        <f t="shared" si="16"/>
        <v>52418.89083675979</v>
      </c>
      <c r="J54" s="89"/>
      <c r="K54" s="111">
        <f>I54/B54*1000</f>
        <v>465.42815602112967</v>
      </c>
      <c r="L54" s="148"/>
    </row>
    <row r="55" spans="1:12" ht="30" customHeight="1">
      <c r="A55" s="126" t="s">
        <v>21</v>
      </c>
      <c r="B55" s="127">
        <f aca="true" t="shared" si="17" ref="B55:I55">SUM(B48:B50)</f>
        <v>66041.51216000001</v>
      </c>
      <c r="C55" s="128">
        <f t="shared" si="17"/>
        <v>231170023.4604</v>
      </c>
      <c r="D55" s="129">
        <f t="shared" si="17"/>
        <v>30660.547368650878</v>
      </c>
      <c r="E55" s="127">
        <f t="shared" si="17"/>
        <v>0</v>
      </c>
      <c r="F55" s="129">
        <f t="shared" si="17"/>
        <v>0</v>
      </c>
      <c r="G55" s="130">
        <f t="shared" si="17"/>
        <v>66041.51216000001</v>
      </c>
      <c r="H55" s="128">
        <f t="shared" si="17"/>
        <v>231170023.4604</v>
      </c>
      <c r="I55" s="131">
        <f t="shared" si="17"/>
        <v>30660.547368650878</v>
      </c>
      <c r="J55" s="89"/>
      <c r="K55" s="111">
        <f>I55/B55*1000</f>
        <v>464.26174031825605</v>
      </c>
      <c r="L55" s="148"/>
    </row>
    <row r="56" spans="1:12" ht="30" customHeight="1">
      <c r="A56" s="132"/>
      <c r="B56" s="109"/>
      <c r="C56" s="110"/>
      <c r="D56" s="108"/>
      <c r="E56" s="109"/>
      <c r="F56" s="108"/>
      <c r="G56" s="109"/>
      <c r="H56" s="110"/>
      <c r="I56" s="108"/>
      <c r="J56" s="89"/>
      <c r="K56" s="111"/>
      <c r="L56" s="148"/>
    </row>
    <row r="57" spans="1:12" ht="30" customHeight="1">
      <c r="A57" s="132" t="s">
        <v>22</v>
      </c>
      <c r="B57" s="133">
        <f aca="true" t="shared" si="18" ref="B57:I57">SUM(B52:B53)</f>
        <v>236947.81889000002</v>
      </c>
      <c r="C57" s="134">
        <f t="shared" si="18"/>
        <v>787464628.46057</v>
      </c>
      <c r="D57" s="135">
        <f t="shared" si="18"/>
        <v>108300.74857374546</v>
      </c>
      <c r="E57" s="133">
        <f t="shared" si="18"/>
        <v>0</v>
      </c>
      <c r="F57" s="135">
        <f t="shared" si="18"/>
        <v>0</v>
      </c>
      <c r="G57" s="136">
        <f t="shared" si="18"/>
        <v>236947.81889000002</v>
      </c>
      <c r="H57" s="134">
        <f t="shared" si="18"/>
        <v>787464628.46057</v>
      </c>
      <c r="I57" s="135">
        <f t="shared" si="18"/>
        <v>108300.74857374546</v>
      </c>
      <c r="J57" s="89"/>
      <c r="K57" s="111">
        <f>I57/B57*1000</f>
        <v>457.0658176179401</v>
      </c>
      <c r="L57" s="148"/>
    </row>
    <row r="58" spans="1:12" ht="30" customHeight="1">
      <c r="A58" s="132" t="s">
        <v>23</v>
      </c>
      <c r="B58" s="133">
        <f aca="true" t="shared" si="19" ref="B58:I58">SUM(B54:B55)</f>
        <v>178666.60834000004</v>
      </c>
      <c r="C58" s="134">
        <f t="shared" si="19"/>
        <v>622071327.9112</v>
      </c>
      <c r="D58" s="135">
        <f t="shared" si="19"/>
        <v>83079.43820541067</v>
      </c>
      <c r="E58" s="133">
        <f t="shared" si="19"/>
        <v>0</v>
      </c>
      <c r="F58" s="135">
        <f t="shared" si="19"/>
        <v>0</v>
      </c>
      <c r="G58" s="136">
        <f t="shared" si="19"/>
        <v>178666.60834000004</v>
      </c>
      <c r="H58" s="134">
        <f t="shared" si="19"/>
        <v>622071327.9112</v>
      </c>
      <c r="I58" s="135">
        <f t="shared" si="19"/>
        <v>83079.43820541067</v>
      </c>
      <c r="J58" s="89"/>
      <c r="K58" s="111">
        <f>I58/B58*1000</f>
        <v>464.9970074280006</v>
      </c>
      <c r="L58" s="148"/>
    </row>
    <row r="59" spans="1:12" ht="30" customHeight="1" thickBot="1">
      <c r="A59" s="132"/>
      <c r="B59" s="137"/>
      <c r="C59" s="138"/>
      <c r="D59" s="139"/>
      <c r="E59" s="137"/>
      <c r="F59" s="139"/>
      <c r="G59" s="137"/>
      <c r="H59" s="138"/>
      <c r="I59" s="139"/>
      <c r="J59" s="89"/>
      <c r="K59" s="111"/>
      <c r="L59" s="148"/>
    </row>
    <row r="60" spans="1:12" ht="30" customHeight="1" thickBot="1">
      <c r="A60" s="6" t="s">
        <v>24</v>
      </c>
      <c r="B60" s="140">
        <f aca="true" t="shared" si="20" ref="B60:I60">SUM(B57:B58)</f>
        <v>415614.42723000003</v>
      </c>
      <c r="C60" s="141">
        <f t="shared" si="20"/>
        <v>1409535956.37177</v>
      </c>
      <c r="D60" s="142">
        <f t="shared" si="20"/>
        <v>191380.18677915612</v>
      </c>
      <c r="E60" s="140">
        <f t="shared" si="20"/>
        <v>0</v>
      </c>
      <c r="F60" s="142">
        <f t="shared" si="20"/>
        <v>0</v>
      </c>
      <c r="G60" s="51">
        <f t="shared" si="20"/>
        <v>415614.42723000003</v>
      </c>
      <c r="H60" s="141">
        <f t="shared" si="20"/>
        <v>1409535956.37177</v>
      </c>
      <c r="I60" s="142">
        <f t="shared" si="20"/>
        <v>191380.18677915612</v>
      </c>
      <c r="J60" s="89"/>
      <c r="K60" s="143">
        <f>I60/B60*1000</f>
        <v>460.4753209715859</v>
      </c>
      <c r="L60" s="149"/>
    </row>
    <row r="61" spans="1:9" ht="30" customHeight="1">
      <c r="A61" s="9" t="s">
        <v>26</v>
      </c>
      <c r="B61" s="14"/>
      <c r="C61" s="14"/>
      <c r="D61" s="14"/>
      <c r="E61" s="14"/>
      <c r="F61" s="14"/>
      <c r="G61" s="14"/>
      <c r="H61" s="14"/>
      <c r="I61" s="14"/>
    </row>
    <row r="62" ht="30" customHeight="1">
      <c r="A62" s="9" t="s">
        <v>25</v>
      </c>
    </row>
    <row r="64" spans="1:12" ht="30" customHeight="1">
      <c r="A64" s="180" t="s">
        <v>29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</row>
    <row r="65" spans="1:12" ht="30" customHeight="1" thickBot="1">
      <c r="A65" s="7">
        <v>1</v>
      </c>
      <c r="B65" s="7">
        <v>2</v>
      </c>
      <c r="C65" s="7">
        <v>3</v>
      </c>
      <c r="D65" s="7">
        <v>4</v>
      </c>
      <c r="E65" s="7">
        <v>5</v>
      </c>
      <c r="F65" s="7">
        <v>6</v>
      </c>
      <c r="G65" s="7">
        <v>7</v>
      </c>
      <c r="H65" s="7">
        <v>8</v>
      </c>
      <c r="I65" s="7">
        <v>9</v>
      </c>
      <c r="L65" s="89" t="s">
        <v>34</v>
      </c>
    </row>
    <row r="66" spans="1:12" ht="30" customHeight="1">
      <c r="A66" s="88"/>
      <c r="B66" s="159" t="s">
        <v>28</v>
      </c>
      <c r="C66" s="160"/>
      <c r="D66" s="161"/>
      <c r="E66" s="159" t="s">
        <v>33</v>
      </c>
      <c r="F66" s="161"/>
      <c r="G66" s="159" t="s">
        <v>12</v>
      </c>
      <c r="H66" s="160"/>
      <c r="I66" s="161"/>
      <c r="J66" s="89"/>
      <c r="K66" s="173" t="s">
        <v>32</v>
      </c>
      <c r="L66" s="173" t="s">
        <v>30</v>
      </c>
    </row>
    <row r="67" spans="1:12" ht="30" customHeight="1">
      <c r="A67" s="162" t="s">
        <v>16</v>
      </c>
      <c r="B67" s="164" t="s">
        <v>27</v>
      </c>
      <c r="C67" s="166" t="s">
        <v>13</v>
      </c>
      <c r="D67" s="167"/>
      <c r="E67" s="168" t="s">
        <v>13</v>
      </c>
      <c r="F67" s="167"/>
      <c r="G67" s="169" t="s">
        <v>17</v>
      </c>
      <c r="H67" s="171" t="s">
        <v>13</v>
      </c>
      <c r="I67" s="172"/>
      <c r="J67" s="89"/>
      <c r="K67" s="174"/>
      <c r="L67" s="174"/>
    </row>
    <row r="68" spans="1:12" ht="30" customHeight="1" thickBot="1">
      <c r="A68" s="163"/>
      <c r="B68" s="165"/>
      <c r="C68" s="90" t="s">
        <v>14</v>
      </c>
      <c r="D68" s="92" t="s">
        <v>15</v>
      </c>
      <c r="E68" s="93" t="s">
        <v>14</v>
      </c>
      <c r="F68" s="92" t="s">
        <v>15</v>
      </c>
      <c r="G68" s="170"/>
      <c r="H68" s="94" t="s">
        <v>14</v>
      </c>
      <c r="I68" s="91" t="s">
        <v>15</v>
      </c>
      <c r="J68" s="89"/>
      <c r="K68" s="175"/>
      <c r="L68" s="175"/>
    </row>
    <row r="69" spans="1:12" ht="30" customHeight="1">
      <c r="A69" s="95">
        <v>2016</v>
      </c>
      <c r="B69" s="96"/>
      <c r="C69" s="97"/>
      <c r="D69" s="98"/>
      <c r="E69" s="99"/>
      <c r="F69" s="100"/>
      <c r="G69" s="101"/>
      <c r="H69" s="102"/>
      <c r="I69" s="103"/>
      <c r="J69" s="89"/>
      <c r="K69" s="104"/>
      <c r="L69" s="104"/>
    </row>
    <row r="70" spans="1:12" ht="30" customHeight="1">
      <c r="A70" s="105" t="s">
        <v>0</v>
      </c>
      <c r="B70" s="106">
        <v>15538.41</v>
      </c>
      <c r="C70" s="107">
        <v>38129201.28666</v>
      </c>
      <c r="D70" s="108">
        <v>6721.28531130158</v>
      </c>
      <c r="E70" s="109">
        <v>0</v>
      </c>
      <c r="F70" s="108">
        <v>0</v>
      </c>
      <c r="G70" s="106">
        <f aca="true" t="shared" si="21" ref="G70:G81">B70</f>
        <v>15538.41</v>
      </c>
      <c r="H70" s="110">
        <f>SUM(C70,E70)</f>
        <v>38129201.28666</v>
      </c>
      <c r="I70" s="108">
        <f>SUM(F70,D70)</f>
        <v>6721.28531130158</v>
      </c>
      <c r="J70" s="89"/>
      <c r="K70" s="111">
        <f aca="true" t="shared" si="22" ref="K70:K76">I70/B70*1000</f>
        <v>432.55940030553836</v>
      </c>
      <c r="L70" s="146">
        <v>4930.85</v>
      </c>
    </row>
    <row r="71" spans="1:12" ht="30" customHeight="1">
      <c r="A71" s="112" t="s">
        <v>1</v>
      </c>
      <c r="B71" s="109">
        <v>10917.98</v>
      </c>
      <c r="C71" s="110">
        <v>31237641.78806</v>
      </c>
      <c r="D71" s="108">
        <v>5405.29420449917</v>
      </c>
      <c r="E71" s="109">
        <v>0</v>
      </c>
      <c r="F71" s="108">
        <v>0</v>
      </c>
      <c r="G71" s="106">
        <f t="shared" si="21"/>
        <v>10917.98</v>
      </c>
      <c r="H71" s="110">
        <f aca="true" t="shared" si="23" ref="H71:H81">SUM(C71,E71)</f>
        <v>31237641.78806</v>
      </c>
      <c r="I71" s="108">
        <f aca="true" t="shared" si="24" ref="I71:I81">SUM(F71,D71)</f>
        <v>5405.29420449917</v>
      </c>
      <c r="J71" s="89"/>
      <c r="K71" s="111">
        <f t="shared" si="22"/>
        <v>495.0818928500666</v>
      </c>
      <c r="L71" s="146">
        <v>4906.98</v>
      </c>
    </row>
    <row r="72" spans="1:12" ht="30" customHeight="1">
      <c r="A72" s="112" t="s">
        <v>2</v>
      </c>
      <c r="B72" s="109">
        <v>10547.45</v>
      </c>
      <c r="C72" s="110">
        <v>30079150.90104</v>
      </c>
      <c r="D72" s="108">
        <v>5123.92364985613</v>
      </c>
      <c r="E72" s="109">
        <v>0</v>
      </c>
      <c r="F72" s="108">
        <v>0</v>
      </c>
      <c r="G72" s="106">
        <f t="shared" si="21"/>
        <v>10547.45</v>
      </c>
      <c r="H72" s="110">
        <f t="shared" si="23"/>
        <v>30079150.90104</v>
      </c>
      <c r="I72" s="108">
        <f t="shared" si="24"/>
        <v>5123.92364985613</v>
      </c>
      <c r="J72" s="89"/>
      <c r="K72" s="111">
        <f t="shared" si="22"/>
        <v>485.7973870325178</v>
      </c>
      <c r="L72" s="146">
        <v>4879.259523809522</v>
      </c>
    </row>
    <row r="73" spans="1:12" ht="30" customHeight="1">
      <c r="A73" s="112" t="s">
        <v>3</v>
      </c>
      <c r="B73" s="113">
        <v>1444.4511994896743</v>
      </c>
      <c r="C73" s="114">
        <v>4171362.0440400005</v>
      </c>
      <c r="D73" s="108">
        <v>692.5178486611275</v>
      </c>
      <c r="E73" s="109">
        <v>0</v>
      </c>
      <c r="F73" s="108">
        <v>0</v>
      </c>
      <c r="G73" s="106">
        <f t="shared" si="21"/>
        <v>1444.4511994896743</v>
      </c>
      <c r="H73" s="110">
        <f t="shared" si="23"/>
        <v>4171362.0440400005</v>
      </c>
      <c r="I73" s="108">
        <f t="shared" si="24"/>
        <v>692.5178486611275</v>
      </c>
      <c r="J73" s="89"/>
      <c r="K73" s="111">
        <f t="shared" si="22"/>
        <v>479.4331915857002</v>
      </c>
      <c r="L73" s="146">
        <v>4855.784473684212</v>
      </c>
    </row>
    <row r="74" spans="1:12" ht="30" customHeight="1">
      <c r="A74" s="112" t="s">
        <v>4</v>
      </c>
      <c r="B74" s="113">
        <v>26178.05977315661</v>
      </c>
      <c r="C74" s="114">
        <v>67100010.46734003</v>
      </c>
      <c r="D74" s="108">
        <v>11011.987675689006</v>
      </c>
      <c r="E74" s="109">
        <v>0</v>
      </c>
      <c r="F74" s="108">
        <v>0</v>
      </c>
      <c r="G74" s="106">
        <f t="shared" si="21"/>
        <v>26178.05977315661</v>
      </c>
      <c r="H74" s="110">
        <f t="shared" si="23"/>
        <v>67100010.46734003</v>
      </c>
      <c r="I74" s="108">
        <f>SUM(F74,D74)</f>
        <v>11011.987675689006</v>
      </c>
      <c r="J74" s="89"/>
      <c r="K74" s="111">
        <f t="shared" si="22"/>
        <v>420.65713697318665</v>
      </c>
      <c r="L74" s="146">
        <v>4845.409285714288</v>
      </c>
    </row>
    <row r="75" spans="1:12" ht="30" customHeight="1">
      <c r="A75" s="112" t="s">
        <v>5</v>
      </c>
      <c r="B75" s="113">
        <v>34796.28061545508</v>
      </c>
      <c r="C75" s="114">
        <v>94966425.12108998</v>
      </c>
      <c r="D75" s="108">
        <v>15560.083455842647</v>
      </c>
      <c r="E75" s="109">
        <v>0</v>
      </c>
      <c r="F75" s="108">
        <v>0</v>
      </c>
      <c r="G75" s="106">
        <f t="shared" si="21"/>
        <v>34796.28061545508</v>
      </c>
      <c r="H75" s="110">
        <f t="shared" si="23"/>
        <v>94966425.12108998</v>
      </c>
      <c r="I75" s="108">
        <f t="shared" si="24"/>
        <v>15560.083455842647</v>
      </c>
      <c r="J75" s="89"/>
      <c r="K75" s="111">
        <f t="shared" si="22"/>
        <v>447.1766286690853</v>
      </c>
      <c r="L75" s="146">
        <v>4884.99380952381</v>
      </c>
    </row>
    <row r="76" spans="1:12" ht="30" customHeight="1">
      <c r="A76" s="112" t="s">
        <v>6</v>
      </c>
      <c r="B76" s="116">
        <v>7264.0734435805825</v>
      </c>
      <c r="C76" s="117">
        <v>21297460.75374999</v>
      </c>
      <c r="D76" s="115">
        <v>3489.099074991807</v>
      </c>
      <c r="E76" s="109">
        <v>0</v>
      </c>
      <c r="F76" s="108">
        <v>0</v>
      </c>
      <c r="G76" s="106">
        <f t="shared" si="21"/>
        <v>7264.0734435805825</v>
      </c>
      <c r="H76" s="110">
        <f t="shared" si="23"/>
        <v>21297460.75374999</v>
      </c>
      <c r="I76" s="108">
        <f t="shared" si="24"/>
        <v>3489.099074991807</v>
      </c>
      <c r="J76" s="89"/>
      <c r="K76" s="111">
        <f t="shared" si="22"/>
        <v>480.3226594680425</v>
      </c>
      <c r="L76" s="146">
        <v>4899.386363636365</v>
      </c>
    </row>
    <row r="77" spans="1:12" ht="30" customHeight="1">
      <c r="A77" s="112" t="s">
        <v>7</v>
      </c>
      <c r="B77" s="116">
        <v>32166.134489875156</v>
      </c>
      <c r="C77" s="114">
        <v>87179394.5585</v>
      </c>
      <c r="D77" s="115">
        <v>14024.570445642741</v>
      </c>
      <c r="E77" s="109">
        <v>0</v>
      </c>
      <c r="F77" s="108">
        <v>0</v>
      </c>
      <c r="G77" s="106">
        <f t="shared" si="21"/>
        <v>32166.134489875156</v>
      </c>
      <c r="H77" s="110">
        <f t="shared" si="23"/>
        <v>87179394.5585</v>
      </c>
      <c r="I77" s="108">
        <f t="shared" si="24"/>
        <v>14024.570445642741</v>
      </c>
      <c r="J77" s="89"/>
      <c r="K77" s="111">
        <f>I77/B77*1000</f>
        <v>436.00422208199177</v>
      </c>
      <c r="L77" s="146">
        <v>5002.807619047619</v>
      </c>
    </row>
    <row r="78" spans="1:12" ht="30" customHeight="1">
      <c r="A78" s="112" t="s">
        <v>8</v>
      </c>
      <c r="B78" s="116">
        <v>14247.76419489665</v>
      </c>
      <c r="C78" s="114">
        <v>39574838.977830015</v>
      </c>
      <c r="D78" s="115">
        <v>6159.7764537333915</v>
      </c>
      <c r="E78" s="109">
        <v>0</v>
      </c>
      <c r="F78" s="108">
        <v>0</v>
      </c>
      <c r="G78" s="106">
        <f t="shared" si="21"/>
        <v>14247.76419489665</v>
      </c>
      <c r="H78" s="110">
        <f t="shared" si="23"/>
        <v>39574838.977830015</v>
      </c>
      <c r="I78" s="108">
        <f t="shared" si="24"/>
        <v>6159.7764537333915</v>
      </c>
      <c r="J78" s="89"/>
      <c r="K78" s="111">
        <f>I78/B78*1000</f>
        <v>432.3328467170826</v>
      </c>
      <c r="L78" s="146">
        <v>5183.924999999999</v>
      </c>
    </row>
    <row r="79" spans="1:12" ht="30" customHeight="1">
      <c r="A79" s="112" t="s">
        <v>9</v>
      </c>
      <c r="B79" s="113">
        <v>15401.053963903298</v>
      </c>
      <c r="C79" s="114">
        <v>43408495.96267</v>
      </c>
      <c r="D79" s="115">
        <v>6375.024189901824</v>
      </c>
      <c r="E79" s="118">
        <v>0</v>
      </c>
      <c r="F79" s="119">
        <v>0</v>
      </c>
      <c r="G79" s="120">
        <f t="shared" si="21"/>
        <v>15401.053963903298</v>
      </c>
      <c r="H79" s="121">
        <f t="shared" si="23"/>
        <v>43408495.96267</v>
      </c>
      <c r="I79" s="119">
        <f t="shared" si="24"/>
        <v>6375.024189901824</v>
      </c>
      <c r="J79" s="122"/>
      <c r="K79" s="123">
        <f>I79/B79*1000</f>
        <v>413.9342803968797</v>
      </c>
      <c r="L79" s="146">
        <v>5377.301590909091</v>
      </c>
    </row>
    <row r="80" spans="1:12" ht="30" customHeight="1">
      <c r="A80" s="112" t="s">
        <v>10</v>
      </c>
      <c r="B80" s="113">
        <v>6063.447001478737</v>
      </c>
      <c r="C80" s="113">
        <v>21674623.54775001</v>
      </c>
      <c r="D80" s="113">
        <v>3033.8349446817333</v>
      </c>
      <c r="E80" s="113">
        <v>0</v>
      </c>
      <c r="F80" s="115">
        <v>0</v>
      </c>
      <c r="G80" s="151">
        <f t="shared" si="21"/>
        <v>6063.447001478737</v>
      </c>
      <c r="H80" s="114">
        <f t="shared" si="23"/>
        <v>21674623.54775001</v>
      </c>
      <c r="I80" s="115">
        <f t="shared" si="24"/>
        <v>3033.8349446817333</v>
      </c>
      <c r="J80" s="152"/>
      <c r="K80" s="150">
        <f>I80/B80*1000</f>
        <v>500.3482250181869</v>
      </c>
      <c r="L80" s="146">
        <v>5484.886904761905</v>
      </c>
    </row>
    <row r="81" spans="1:12" ht="30" customHeight="1">
      <c r="A81" s="112" t="s">
        <v>11</v>
      </c>
      <c r="B81" s="113">
        <v>43792.84</v>
      </c>
      <c r="C81" s="113">
        <v>139638894.15955997</v>
      </c>
      <c r="D81" s="113">
        <v>19289.27148850149</v>
      </c>
      <c r="E81" s="118">
        <v>0</v>
      </c>
      <c r="F81" s="119">
        <v>0</v>
      </c>
      <c r="G81" s="120">
        <f t="shared" si="21"/>
        <v>43792.84</v>
      </c>
      <c r="H81" s="114">
        <f t="shared" si="23"/>
        <v>139638894.15955997</v>
      </c>
      <c r="I81" s="115">
        <f t="shared" si="24"/>
        <v>19289.27148850149</v>
      </c>
      <c r="J81" s="152"/>
      <c r="K81" s="150">
        <f>I81/B81*1000</f>
        <v>440.46632939314946</v>
      </c>
      <c r="L81" s="146">
        <v>5608.708499999999</v>
      </c>
    </row>
    <row r="82" spans="1:12" ht="30" customHeight="1">
      <c r="A82" s="124"/>
      <c r="B82" s="109"/>
      <c r="C82" s="110"/>
      <c r="D82" s="108"/>
      <c r="E82" s="109"/>
      <c r="F82" s="108"/>
      <c r="G82" s="106"/>
      <c r="H82" s="110"/>
      <c r="I82" s="108"/>
      <c r="J82" s="89"/>
      <c r="K82" s="125"/>
      <c r="L82" s="147"/>
    </row>
    <row r="83" spans="1:12" ht="30" customHeight="1">
      <c r="A83" s="126" t="s">
        <v>18</v>
      </c>
      <c r="B83" s="127">
        <f aca="true" t="shared" si="25" ref="B83:I83">SUM(B70:B72)</f>
        <v>37003.84</v>
      </c>
      <c r="C83" s="127">
        <f t="shared" si="25"/>
        <v>99445993.97576</v>
      </c>
      <c r="D83" s="127">
        <f t="shared" si="25"/>
        <v>17250.50316565688</v>
      </c>
      <c r="E83" s="127">
        <f t="shared" si="25"/>
        <v>0</v>
      </c>
      <c r="F83" s="127">
        <f t="shared" si="25"/>
        <v>0</v>
      </c>
      <c r="G83" s="130">
        <f t="shared" si="25"/>
        <v>37003.84</v>
      </c>
      <c r="H83" s="128">
        <f t="shared" si="25"/>
        <v>99445993.97576</v>
      </c>
      <c r="I83" s="131">
        <f t="shared" si="25"/>
        <v>17250.50316565688</v>
      </c>
      <c r="J83" s="89"/>
      <c r="K83" s="111">
        <f>I83/B83*1000</f>
        <v>466.181433214955</v>
      </c>
      <c r="L83" s="148"/>
    </row>
    <row r="84" spans="1:12" ht="30" customHeight="1">
      <c r="A84" s="126" t="s">
        <v>19</v>
      </c>
      <c r="B84" s="127">
        <f aca="true" t="shared" si="26" ref="B84:G84">SUM(B73:B75)</f>
        <v>62418.79158810136</v>
      </c>
      <c r="C84" s="127">
        <f t="shared" si="26"/>
        <v>166237797.63247</v>
      </c>
      <c r="D84" s="127">
        <f t="shared" si="26"/>
        <v>27264.58898019278</v>
      </c>
      <c r="E84" s="127">
        <f t="shared" si="26"/>
        <v>0</v>
      </c>
      <c r="F84" s="127">
        <f t="shared" si="26"/>
        <v>0</v>
      </c>
      <c r="G84" s="127">
        <f t="shared" si="26"/>
        <v>62418.79158810136</v>
      </c>
      <c r="H84" s="128">
        <f>SUM(H73:H75)</f>
        <v>166237797.63247</v>
      </c>
      <c r="I84" s="131">
        <f>SUM(I73:I75)</f>
        <v>27264.58898019278</v>
      </c>
      <c r="J84" s="89"/>
      <c r="K84" s="111">
        <f>I84/B84*1000</f>
        <v>436.8009742981009</v>
      </c>
      <c r="L84" s="148"/>
    </row>
    <row r="85" spans="1:12" ht="30" customHeight="1">
      <c r="A85" s="126" t="s">
        <v>20</v>
      </c>
      <c r="B85" s="127">
        <f aca="true" t="shared" si="27" ref="B85:I85">SUM(B76:B78)</f>
        <v>53677.97212835238</v>
      </c>
      <c r="C85" s="128">
        <f t="shared" si="27"/>
        <v>148051694.29008</v>
      </c>
      <c r="D85" s="129">
        <f t="shared" si="27"/>
        <v>23673.44597436794</v>
      </c>
      <c r="E85" s="127">
        <f t="shared" si="27"/>
        <v>0</v>
      </c>
      <c r="F85" s="129">
        <f t="shared" si="27"/>
        <v>0</v>
      </c>
      <c r="G85" s="130">
        <f t="shared" si="27"/>
        <v>53677.97212835238</v>
      </c>
      <c r="H85" s="128">
        <f t="shared" si="27"/>
        <v>148051694.29008</v>
      </c>
      <c r="I85" s="131">
        <f t="shared" si="27"/>
        <v>23673.44597436794</v>
      </c>
      <c r="J85" s="89"/>
      <c r="K85" s="111">
        <f>I85/B85*1000</f>
        <v>441.0272041902225</v>
      </c>
      <c r="L85" s="148"/>
    </row>
    <row r="86" spans="1:12" ht="30" customHeight="1">
      <c r="A86" s="126" t="s">
        <v>21</v>
      </c>
      <c r="B86" s="127">
        <f aca="true" t="shared" si="28" ref="B86:I86">SUM(B79:B81)</f>
        <v>65257.34096538203</v>
      </c>
      <c r="C86" s="128">
        <f t="shared" si="28"/>
        <v>204722013.66998</v>
      </c>
      <c r="D86" s="129">
        <f t="shared" si="28"/>
        <v>28698.130623085046</v>
      </c>
      <c r="E86" s="127">
        <f t="shared" si="28"/>
        <v>0</v>
      </c>
      <c r="F86" s="129">
        <f t="shared" si="28"/>
        <v>0</v>
      </c>
      <c r="G86" s="130">
        <f t="shared" si="28"/>
        <v>65257.34096538203</v>
      </c>
      <c r="H86" s="128">
        <f t="shared" si="28"/>
        <v>204722013.66998</v>
      </c>
      <c r="I86" s="131">
        <f t="shared" si="28"/>
        <v>28698.130623085046</v>
      </c>
      <c r="J86" s="89"/>
      <c r="K86" s="111">
        <f>I86/B86*1000</f>
        <v>439.76861757681706</v>
      </c>
      <c r="L86" s="148"/>
    </row>
    <row r="87" spans="1:12" ht="30" customHeight="1">
      <c r="A87" s="132"/>
      <c r="B87" s="109"/>
      <c r="C87" s="110"/>
      <c r="D87" s="108"/>
      <c r="E87" s="109"/>
      <c r="F87" s="108"/>
      <c r="G87" s="109"/>
      <c r="H87" s="110"/>
      <c r="I87" s="108"/>
      <c r="J87" s="89"/>
      <c r="K87" s="111"/>
      <c r="L87" s="148"/>
    </row>
    <row r="88" spans="1:12" ht="30" customHeight="1">
      <c r="A88" s="132" t="s">
        <v>22</v>
      </c>
      <c r="B88" s="133">
        <f aca="true" t="shared" si="29" ref="B88:I88">SUM(B83:B84)</f>
        <v>99422.63158810136</v>
      </c>
      <c r="C88" s="134">
        <f t="shared" si="29"/>
        <v>265683791.60823</v>
      </c>
      <c r="D88" s="135">
        <f t="shared" si="29"/>
        <v>44515.09214584966</v>
      </c>
      <c r="E88" s="133">
        <f t="shared" si="29"/>
        <v>0</v>
      </c>
      <c r="F88" s="135">
        <f t="shared" si="29"/>
        <v>0</v>
      </c>
      <c r="G88" s="136">
        <f t="shared" si="29"/>
        <v>99422.63158810136</v>
      </c>
      <c r="H88" s="134">
        <f t="shared" si="29"/>
        <v>265683791.60823</v>
      </c>
      <c r="I88" s="135">
        <f t="shared" si="29"/>
        <v>44515.09214584966</v>
      </c>
      <c r="J88" s="89"/>
      <c r="K88" s="111">
        <f>I88/B88*1000</f>
        <v>447.7360077358595</v>
      </c>
      <c r="L88" s="148"/>
    </row>
    <row r="89" spans="1:12" ht="30" customHeight="1">
      <c r="A89" s="132" t="s">
        <v>23</v>
      </c>
      <c r="B89" s="133">
        <f aca="true" t="shared" si="30" ref="B89:I89">SUM(B85:B86)</f>
        <v>118935.31309373441</v>
      </c>
      <c r="C89" s="134">
        <f t="shared" si="30"/>
        <v>352773707.96006</v>
      </c>
      <c r="D89" s="135">
        <f t="shared" si="30"/>
        <v>52371.576597452986</v>
      </c>
      <c r="E89" s="133">
        <f t="shared" si="30"/>
        <v>0</v>
      </c>
      <c r="F89" s="135">
        <f t="shared" si="30"/>
        <v>0</v>
      </c>
      <c r="G89" s="136">
        <f t="shared" si="30"/>
        <v>118935.31309373441</v>
      </c>
      <c r="H89" s="134">
        <f t="shared" si="30"/>
        <v>352773707.96006</v>
      </c>
      <c r="I89" s="135">
        <f t="shared" si="30"/>
        <v>52371.576597452986</v>
      </c>
      <c r="J89" s="89"/>
      <c r="K89" s="111">
        <f>I89/B89*1000</f>
        <v>440.3366438038322</v>
      </c>
      <c r="L89" s="148"/>
    </row>
    <row r="90" spans="1:12" ht="30" customHeight="1" thickBot="1">
      <c r="A90" s="132"/>
      <c r="B90" s="137"/>
      <c r="C90" s="138"/>
      <c r="D90" s="139"/>
      <c r="E90" s="137"/>
      <c r="F90" s="139"/>
      <c r="G90" s="137"/>
      <c r="H90" s="138"/>
      <c r="I90" s="139"/>
      <c r="J90" s="89"/>
      <c r="K90" s="111"/>
      <c r="L90" s="148"/>
    </row>
    <row r="91" spans="1:12" ht="30" customHeight="1" thickBot="1">
      <c r="A91" s="6" t="s">
        <v>24</v>
      </c>
      <c r="B91" s="140">
        <f aca="true" t="shared" si="31" ref="B91:I91">SUM(B88:B89)</f>
        <v>218357.94468183577</v>
      </c>
      <c r="C91" s="141">
        <f t="shared" si="31"/>
        <v>618457499.56829</v>
      </c>
      <c r="D91" s="142">
        <f t="shared" si="31"/>
        <v>96886.66874330264</v>
      </c>
      <c r="E91" s="140">
        <f t="shared" si="31"/>
        <v>0</v>
      </c>
      <c r="F91" s="142">
        <f t="shared" si="31"/>
        <v>0</v>
      </c>
      <c r="G91" s="51">
        <f t="shared" si="31"/>
        <v>218357.94468183577</v>
      </c>
      <c r="H91" s="141">
        <f t="shared" si="31"/>
        <v>618457499.56829</v>
      </c>
      <c r="I91" s="142">
        <f t="shared" si="31"/>
        <v>96886.66874330264</v>
      </c>
      <c r="J91" s="89"/>
      <c r="K91" s="143">
        <f>I91/B91*1000</f>
        <v>443.7057185369368</v>
      </c>
      <c r="L91" s="149"/>
    </row>
    <row r="92" spans="1:9" ht="30" customHeight="1">
      <c r="A92" s="9" t="s">
        <v>26</v>
      </c>
      <c r="B92" s="14"/>
      <c r="C92" s="14"/>
      <c r="D92" s="14"/>
      <c r="E92" s="14"/>
      <c r="F92" s="14"/>
      <c r="G92" s="14"/>
      <c r="H92" s="14"/>
      <c r="I92" s="14"/>
    </row>
    <row r="93" ht="30" customHeight="1">
      <c r="A93" s="9" t="s">
        <v>25</v>
      </c>
    </row>
    <row r="94" spans="2:4" ht="12.75">
      <c r="B94">
        <v>6063.447001478737</v>
      </c>
      <c r="C94">
        <v>21674623547.75001</v>
      </c>
      <c r="D94">
        <v>3033834.9446817334</v>
      </c>
    </row>
    <row r="95" spans="1:12" ht="30" customHeight="1">
      <c r="A95" s="180" t="s">
        <v>29</v>
      </c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</row>
    <row r="96" spans="1:12" ht="30" customHeight="1">
      <c r="A96" s="7">
        <v>1</v>
      </c>
      <c r="B96" s="7">
        <v>2</v>
      </c>
      <c r="C96" s="7">
        <v>3</v>
      </c>
      <c r="D96" s="7">
        <v>4</v>
      </c>
      <c r="E96" s="7">
        <v>5</v>
      </c>
      <c r="F96" s="7">
        <v>6</v>
      </c>
      <c r="G96" s="7">
        <v>7</v>
      </c>
      <c r="H96" s="7">
        <v>8</v>
      </c>
      <c r="I96" s="7">
        <v>9</v>
      </c>
      <c r="L96" s="89" t="s">
        <v>34</v>
      </c>
    </row>
    <row r="97" spans="1:9" ht="30" customHeight="1" thickBot="1">
      <c r="A97" s="7" t="s">
        <v>31</v>
      </c>
      <c r="B97" s="7"/>
      <c r="C97" s="7"/>
      <c r="D97" s="7"/>
      <c r="E97" s="7"/>
      <c r="F97" s="7"/>
      <c r="G97" s="7"/>
      <c r="H97" s="7"/>
      <c r="I97" s="7"/>
    </row>
    <row r="98" spans="1:12" ht="30" customHeight="1">
      <c r="A98" s="88"/>
      <c r="B98" s="159" t="s">
        <v>28</v>
      </c>
      <c r="C98" s="160"/>
      <c r="D98" s="161"/>
      <c r="E98" s="159" t="s">
        <v>33</v>
      </c>
      <c r="F98" s="161"/>
      <c r="G98" s="159" t="s">
        <v>12</v>
      </c>
      <c r="H98" s="160"/>
      <c r="I98" s="161"/>
      <c r="J98" s="89"/>
      <c r="K98" s="173" t="s">
        <v>32</v>
      </c>
      <c r="L98" s="173" t="s">
        <v>30</v>
      </c>
    </row>
    <row r="99" spans="1:12" ht="30" customHeight="1">
      <c r="A99" s="181" t="s">
        <v>16</v>
      </c>
      <c r="B99" s="164" t="s">
        <v>27</v>
      </c>
      <c r="C99" s="176" t="s">
        <v>13</v>
      </c>
      <c r="D99" s="167"/>
      <c r="E99" s="168" t="s">
        <v>13</v>
      </c>
      <c r="F99" s="167"/>
      <c r="G99" s="169" t="s">
        <v>17</v>
      </c>
      <c r="H99" s="179" t="s">
        <v>13</v>
      </c>
      <c r="I99" s="172"/>
      <c r="J99" s="89"/>
      <c r="K99" s="174"/>
      <c r="L99" s="174"/>
    </row>
    <row r="100" spans="1:12" ht="30" customHeight="1" thickBot="1">
      <c r="A100" s="182"/>
      <c r="B100" s="165"/>
      <c r="C100" s="90" t="s">
        <v>14</v>
      </c>
      <c r="D100" s="92" t="s">
        <v>15</v>
      </c>
      <c r="E100" s="93" t="s">
        <v>14</v>
      </c>
      <c r="F100" s="92" t="s">
        <v>15</v>
      </c>
      <c r="G100" s="170"/>
      <c r="H100" s="94" t="s">
        <v>14</v>
      </c>
      <c r="I100" s="91" t="s">
        <v>15</v>
      </c>
      <c r="J100" s="89"/>
      <c r="K100" s="175"/>
      <c r="L100" s="175"/>
    </row>
    <row r="101" spans="1:12" ht="30" customHeight="1">
      <c r="A101" s="95">
        <v>2015</v>
      </c>
      <c r="B101" s="96"/>
      <c r="C101" s="97"/>
      <c r="D101" s="98"/>
      <c r="E101" s="99"/>
      <c r="F101" s="100"/>
      <c r="G101" s="101"/>
      <c r="H101" s="102"/>
      <c r="I101" s="103"/>
      <c r="J101" s="89"/>
      <c r="K101" s="104"/>
      <c r="L101" s="104"/>
    </row>
    <row r="102" spans="1:12" ht="30" customHeight="1">
      <c r="A102" s="105" t="s">
        <v>0</v>
      </c>
      <c r="B102" s="106">
        <v>14299.517289030411</v>
      </c>
      <c r="C102" s="107">
        <v>31104333.879039995</v>
      </c>
      <c r="D102" s="108">
        <v>6308.107908178103</v>
      </c>
      <c r="E102" s="109">
        <v>0</v>
      </c>
      <c r="F102" s="108">
        <v>0</v>
      </c>
      <c r="G102" s="106">
        <f aca="true" t="shared" si="32" ref="G102:G113">B102</f>
        <v>14299.517289030411</v>
      </c>
      <c r="H102" s="110">
        <f>SUM(C102,E102)</f>
        <v>31104333.879039995</v>
      </c>
      <c r="I102" s="108">
        <f>SUM(F102,D102)</f>
        <v>6308.107908178103</v>
      </c>
      <c r="J102" s="89"/>
      <c r="K102" s="111">
        <f aca="true" t="shared" si="33" ref="K102:K108">I102/B102*1000</f>
        <v>441.1413183168946</v>
      </c>
      <c r="L102" s="146">
        <v>4930.85</v>
      </c>
    </row>
    <row r="103" spans="1:12" ht="30" customHeight="1">
      <c r="A103" s="105" t="s">
        <v>1</v>
      </c>
      <c r="B103" s="109">
        <v>15197.73</v>
      </c>
      <c r="C103" s="110">
        <v>33977809.90047</v>
      </c>
      <c r="D103" s="108">
        <v>6924.383205244367</v>
      </c>
      <c r="E103" s="109">
        <v>0</v>
      </c>
      <c r="F103" s="108">
        <v>0</v>
      </c>
      <c r="G103" s="106">
        <f t="shared" si="32"/>
        <v>15197.73</v>
      </c>
      <c r="H103" s="110">
        <f aca="true" t="shared" si="34" ref="H103:H113">SUM(C103,E103)</f>
        <v>33977809.90047</v>
      </c>
      <c r="I103" s="108">
        <f aca="true" t="shared" si="35" ref="I103:I113">SUM(F103,D103)</f>
        <v>6924.383205244367</v>
      </c>
      <c r="J103" s="89"/>
      <c r="K103" s="111">
        <f t="shared" si="33"/>
        <v>455.6195698465736</v>
      </c>
      <c r="L103" s="146">
        <v>4906.98</v>
      </c>
    </row>
    <row r="104" spans="1:12" ht="30" customHeight="1">
      <c r="A104" s="105" t="s">
        <v>2</v>
      </c>
      <c r="B104" s="109">
        <v>66332.54822186098</v>
      </c>
      <c r="C104" s="110">
        <v>131458348.28303999</v>
      </c>
      <c r="D104" s="108">
        <v>26942.271631976993</v>
      </c>
      <c r="E104" s="109">
        <v>0</v>
      </c>
      <c r="F104" s="108">
        <v>0</v>
      </c>
      <c r="G104" s="106">
        <f t="shared" si="32"/>
        <v>66332.54822186098</v>
      </c>
      <c r="H104" s="110">
        <f t="shared" si="34"/>
        <v>131458348.28303999</v>
      </c>
      <c r="I104" s="108">
        <f t="shared" si="35"/>
        <v>26942.271631976993</v>
      </c>
      <c r="J104" s="89"/>
      <c r="K104" s="111">
        <f t="shared" si="33"/>
        <v>406.16970633879134</v>
      </c>
      <c r="L104" s="146">
        <v>4879.259523809522</v>
      </c>
    </row>
    <row r="105" spans="1:12" ht="30" customHeight="1">
      <c r="A105" s="112" t="s">
        <v>3</v>
      </c>
      <c r="B105" s="113">
        <v>22148.41804892802</v>
      </c>
      <c r="C105" s="114">
        <v>48471250.47723003</v>
      </c>
      <c r="D105" s="108">
        <v>9982.175979395695</v>
      </c>
      <c r="E105" s="109">
        <v>0</v>
      </c>
      <c r="F105" s="108">
        <v>0</v>
      </c>
      <c r="G105" s="106">
        <f t="shared" si="32"/>
        <v>22148.41804892802</v>
      </c>
      <c r="H105" s="110">
        <f t="shared" si="34"/>
        <v>48471250.47723003</v>
      </c>
      <c r="I105" s="108">
        <f t="shared" si="35"/>
        <v>9982.175979395695</v>
      </c>
      <c r="J105" s="89"/>
      <c r="K105" s="111">
        <f t="shared" si="33"/>
        <v>450.69476101381565</v>
      </c>
      <c r="L105" s="146">
        <v>4855.784473684212</v>
      </c>
    </row>
    <row r="106" spans="1:12" ht="30" customHeight="1">
      <c r="A106" s="112" t="s">
        <v>4</v>
      </c>
      <c r="B106" s="113">
        <v>40422.83</v>
      </c>
      <c r="C106" s="114">
        <v>89488638.66779004</v>
      </c>
      <c r="D106" s="108">
        <v>18468.744372053145</v>
      </c>
      <c r="E106" s="109">
        <v>0</v>
      </c>
      <c r="F106" s="108">
        <v>0</v>
      </c>
      <c r="G106" s="106">
        <f t="shared" si="32"/>
        <v>40422.83</v>
      </c>
      <c r="H106" s="110">
        <f t="shared" si="34"/>
        <v>89488638.66779004</v>
      </c>
      <c r="I106" s="108">
        <f t="shared" si="35"/>
        <v>18468.744372053145</v>
      </c>
      <c r="J106" s="89"/>
      <c r="K106" s="111">
        <f t="shared" si="33"/>
        <v>456.88895042858564</v>
      </c>
      <c r="L106" s="146">
        <v>4845.409285714288</v>
      </c>
    </row>
    <row r="107" spans="1:12" ht="30" customHeight="1">
      <c r="A107" s="112" t="s">
        <v>5</v>
      </c>
      <c r="B107" s="113">
        <v>60060.36</v>
      </c>
      <c r="C107" s="114">
        <v>124312623.15336975</v>
      </c>
      <c r="D107" s="108">
        <v>25447.87669030446</v>
      </c>
      <c r="E107" s="109">
        <v>0</v>
      </c>
      <c r="F107" s="108">
        <v>0</v>
      </c>
      <c r="G107" s="106">
        <f t="shared" si="32"/>
        <v>60060.36</v>
      </c>
      <c r="H107" s="110">
        <f t="shared" si="34"/>
        <v>124312623.15336975</v>
      </c>
      <c r="I107" s="108">
        <f t="shared" si="35"/>
        <v>25447.87669030446</v>
      </c>
      <c r="J107" s="89"/>
      <c r="K107" s="111">
        <f t="shared" si="33"/>
        <v>423.7050309106449</v>
      </c>
      <c r="L107" s="146">
        <v>4884.99380952381</v>
      </c>
    </row>
    <row r="108" spans="1:12" ht="30" customHeight="1">
      <c r="A108" s="112" t="s">
        <v>6</v>
      </c>
      <c r="B108" s="116">
        <v>24127.98606543563</v>
      </c>
      <c r="C108" s="117">
        <v>55731984.23757998</v>
      </c>
      <c r="D108" s="115">
        <v>11375.290441785608</v>
      </c>
      <c r="E108" s="109">
        <v>0</v>
      </c>
      <c r="F108" s="108">
        <v>0</v>
      </c>
      <c r="G108" s="106">
        <f t="shared" si="32"/>
        <v>24127.98606543563</v>
      </c>
      <c r="H108" s="110">
        <f t="shared" si="34"/>
        <v>55731984.23757998</v>
      </c>
      <c r="I108" s="108">
        <f t="shared" si="35"/>
        <v>11375.290441785608</v>
      </c>
      <c r="J108" s="89"/>
      <c r="K108" s="111">
        <f t="shared" si="33"/>
        <v>471.4562753366804</v>
      </c>
      <c r="L108" s="146">
        <v>4899.386363636365</v>
      </c>
    </row>
    <row r="109" spans="1:12" ht="30" customHeight="1">
      <c r="A109" s="112" t="s">
        <v>7</v>
      </c>
      <c r="B109" s="116">
        <v>9603.725116430507</v>
      </c>
      <c r="C109" s="114">
        <v>23213831.365060005</v>
      </c>
      <c r="D109" s="115">
        <v>4640.160712292031</v>
      </c>
      <c r="E109" s="109">
        <v>0</v>
      </c>
      <c r="F109" s="108">
        <v>0</v>
      </c>
      <c r="G109" s="106">
        <f t="shared" si="32"/>
        <v>9603.725116430507</v>
      </c>
      <c r="H109" s="110">
        <f t="shared" si="34"/>
        <v>23213831.365060005</v>
      </c>
      <c r="I109" s="108">
        <f t="shared" si="35"/>
        <v>4640.160712292031</v>
      </c>
      <c r="J109" s="89"/>
      <c r="K109" s="111">
        <f>I109/B109*1000</f>
        <v>483.1625911859373</v>
      </c>
      <c r="L109" s="146">
        <v>5002.807619047619</v>
      </c>
    </row>
    <row r="110" spans="1:12" ht="30" customHeight="1">
      <c r="A110" s="112" t="s">
        <v>8</v>
      </c>
      <c r="B110" s="116">
        <v>19808.490889720455</v>
      </c>
      <c r="C110" s="114">
        <v>49507594.61572001</v>
      </c>
      <c r="D110" s="115">
        <v>9550.214290469097</v>
      </c>
      <c r="E110" s="109">
        <v>0</v>
      </c>
      <c r="F110" s="108">
        <v>0</v>
      </c>
      <c r="G110" s="106">
        <f t="shared" si="32"/>
        <v>19808.490889720455</v>
      </c>
      <c r="H110" s="110">
        <f t="shared" si="34"/>
        <v>49507594.61572001</v>
      </c>
      <c r="I110" s="108">
        <f t="shared" si="35"/>
        <v>9550.214290469097</v>
      </c>
      <c r="J110" s="89"/>
      <c r="K110" s="111">
        <f>I110/B110*1000</f>
        <v>482.12730306603754</v>
      </c>
      <c r="L110" s="146">
        <v>5183.924999999999</v>
      </c>
    </row>
    <row r="111" spans="1:12" ht="30" customHeight="1">
      <c r="A111" s="112" t="s">
        <v>9</v>
      </c>
      <c r="B111" s="113">
        <v>12940.320714529878</v>
      </c>
      <c r="C111" s="114">
        <v>33213050.22181</v>
      </c>
      <c r="D111" s="115">
        <v>6176.527327007335</v>
      </c>
      <c r="E111" s="118">
        <v>0</v>
      </c>
      <c r="F111" s="119">
        <v>0</v>
      </c>
      <c r="G111" s="120">
        <f t="shared" si="32"/>
        <v>12940.320714529878</v>
      </c>
      <c r="H111" s="121">
        <f t="shared" si="34"/>
        <v>33213050.22181</v>
      </c>
      <c r="I111" s="119">
        <f t="shared" si="35"/>
        <v>6176.527327007335</v>
      </c>
      <c r="J111" s="122"/>
      <c r="K111" s="123">
        <f>I111/B111*1000</f>
        <v>477.30867443432817</v>
      </c>
      <c r="L111" s="146">
        <v>5377.301590909091</v>
      </c>
    </row>
    <row r="112" spans="1:12" ht="30" customHeight="1">
      <c r="A112" s="112" t="s">
        <v>10</v>
      </c>
      <c r="B112" s="113">
        <v>26778.71396409533</v>
      </c>
      <c r="C112" s="113">
        <v>63094637.29398002</v>
      </c>
      <c r="D112" s="113">
        <v>11503.35508897717</v>
      </c>
      <c r="E112" s="113">
        <v>0</v>
      </c>
      <c r="F112" s="115">
        <v>0</v>
      </c>
      <c r="G112" s="151">
        <f t="shared" si="32"/>
        <v>26778.71396409533</v>
      </c>
      <c r="H112" s="114">
        <f t="shared" si="34"/>
        <v>63094637.29398002</v>
      </c>
      <c r="I112" s="115">
        <f t="shared" si="35"/>
        <v>11503.35508897717</v>
      </c>
      <c r="J112" s="152"/>
      <c r="K112" s="150">
        <f>I112/B112*1000</f>
        <v>429.5708563301722</v>
      </c>
      <c r="L112" s="146">
        <v>5484.886904761905</v>
      </c>
    </row>
    <row r="113" spans="1:12" ht="30" customHeight="1">
      <c r="A113" s="112" t="s">
        <v>11</v>
      </c>
      <c r="B113" s="113">
        <v>8623.176401607037</v>
      </c>
      <c r="C113" s="113">
        <v>23393499.22935</v>
      </c>
      <c r="D113" s="113">
        <v>4170.924416797558</v>
      </c>
      <c r="E113" s="118">
        <v>0</v>
      </c>
      <c r="F113" s="119">
        <v>0</v>
      </c>
      <c r="G113" s="120">
        <f t="shared" si="32"/>
        <v>8623.176401607037</v>
      </c>
      <c r="H113" s="114">
        <f t="shared" si="34"/>
        <v>23393499.22935</v>
      </c>
      <c r="I113" s="115">
        <f t="shared" si="35"/>
        <v>4170.924416797558</v>
      </c>
      <c r="J113" s="152"/>
      <c r="K113" s="150">
        <f>I113/B113*1000</f>
        <v>483.68770654166985</v>
      </c>
      <c r="L113" s="146">
        <v>5608.708499999999</v>
      </c>
    </row>
    <row r="114" spans="1:12" ht="30" customHeight="1">
      <c r="A114" s="124"/>
      <c r="B114" s="109"/>
      <c r="C114" s="110"/>
      <c r="D114" s="108"/>
      <c r="E114" s="109"/>
      <c r="F114" s="108"/>
      <c r="G114" s="106"/>
      <c r="H114" s="110"/>
      <c r="I114" s="108"/>
      <c r="J114" s="89"/>
      <c r="K114" s="125"/>
      <c r="L114" s="147"/>
    </row>
    <row r="115" spans="1:12" ht="30" customHeight="1">
      <c r="A115" s="126" t="s">
        <v>18</v>
      </c>
      <c r="B115" s="127">
        <f aca="true" t="shared" si="36" ref="B115:I115">SUM(B102:B104)</f>
        <v>95829.79551089139</v>
      </c>
      <c r="C115" s="127">
        <f t="shared" si="36"/>
        <v>196540492.06254998</v>
      </c>
      <c r="D115" s="127">
        <f t="shared" si="36"/>
        <v>40174.762745399465</v>
      </c>
      <c r="E115" s="127">
        <f t="shared" si="36"/>
        <v>0</v>
      </c>
      <c r="F115" s="127">
        <f t="shared" si="36"/>
        <v>0</v>
      </c>
      <c r="G115" s="130">
        <f t="shared" si="36"/>
        <v>95829.79551089139</v>
      </c>
      <c r="H115" s="128">
        <f t="shared" si="36"/>
        <v>196540492.06254998</v>
      </c>
      <c r="I115" s="131">
        <f t="shared" si="36"/>
        <v>40174.762745399465</v>
      </c>
      <c r="J115" s="89"/>
      <c r="K115" s="111">
        <f>I115/B115*1000</f>
        <v>419.2303920844062</v>
      </c>
      <c r="L115" s="148"/>
    </row>
    <row r="116" spans="1:12" ht="30" customHeight="1">
      <c r="A116" s="126" t="s">
        <v>19</v>
      </c>
      <c r="B116" s="127">
        <f aca="true" t="shared" si="37" ref="B116:G116">SUM(B105:B107)</f>
        <v>122631.60804892803</v>
      </c>
      <c r="C116" s="127">
        <f t="shared" si="37"/>
        <v>262272512.29838982</v>
      </c>
      <c r="D116" s="127">
        <f t="shared" si="37"/>
        <v>53898.7970417533</v>
      </c>
      <c r="E116" s="127">
        <f t="shared" si="37"/>
        <v>0</v>
      </c>
      <c r="F116" s="127">
        <f t="shared" si="37"/>
        <v>0</v>
      </c>
      <c r="G116" s="127">
        <f t="shared" si="37"/>
        <v>122631.60804892803</v>
      </c>
      <c r="H116" s="128">
        <f>SUM(H105:H107)</f>
        <v>262272512.29838982</v>
      </c>
      <c r="I116" s="131">
        <f>SUM(I105:I107)</f>
        <v>53898.7970417533</v>
      </c>
      <c r="J116" s="89"/>
      <c r="K116" s="111">
        <f>I116/B116*1000</f>
        <v>439.51798316343167</v>
      </c>
      <c r="L116" s="148"/>
    </row>
    <row r="117" spans="1:12" ht="30" customHeight="1">
      <c r="A117" s="126" t="s">
        <v>20</v>
      </c>
      <c r="B117" s="127">
        <f aca="true" t="shared" si="38" ref="B117:I117">SUM(B108:B110)</f>
        <v>53540.202071586595</v>
      </c>
      <c r="C117" s="128">
        <f t="shared" si="38"/>
        <v>128453410.21836</v>
      </c>
      <c r="D117" s="129">
        <f t="shared" si="38"/>
        <v>25565.665444546736</v>
      </c>
      <c r="E117" s="127">
        <f t="shared" si="38"/>
        <v>0</v>
      </c>
      <c r="F117" s="129">
        <f t="shared" si="38"/>
        <v>0</v>
      </c>
      <c r="G117" s="130">
        <f t="shared" si="38"/>
        <v>53540.202071586595</v>
      </c>
      <c r="H117" s="128">
        <f t="shared" si="38"/>
        <v>128453410.21836</v>
      </c>
      <c r="I117" s="131">
        <f t="shared" si="38"/>
        <v>25565.665444546736</v>
      </c>
      <c r="J117" s="89"/>
      <c r="K117" s="111">
        <f>I117/B117*1000</f>
        <v>477.50408955057446</v>
      </c>
      <c r="L117" s="148"/>
    </row>
    <row r="118" spans="1:12" ht="30" customHeight="1">
      <c r="A118" s="126" t="s">
        <v>21</v>
      </c>
      <c r="B118" s="127">
        <f aca="true" t="shared" si="39" ref="B118:I118">SUM(B111:B113)</f>
        <v>48342.21108023224</v>
      </c>
      <c r="C118" s="128">
        <f t="shared" si="39"/>
        <v>119701186.74514002</v>
      </c>
      <c r="D118" s="129">
        <f t="shared" si="39"/>
        <v>21850.806832782066</v>
      </c>
      <c r="E118" s="127">
        <f t="shared" si="39"/>
        <v>0</v>
      </c>
      <c r="F118" s="129">
        <f t="shared" si="39"/>
        <v>0</v>
      </c>
      <c r="G118" s="130">
        <f t="shared" si="39"/>
        <v>48342.21108023224</v>
      </c>
      <c r="H118" s="128">
        <f t="shared" si="39"/>
        <v>119701186.74514002</v>
      </c>
      <c r="I118" s="131">
        <f t="shared" si="39"/>
        <v>21850.806832782066</v>
      </c>
      <c r="J118" s="89"/>
      <c r="K118" s="111">
        <f>I118/B118*1000</f>
        <v>452.00263588516634</v>
      </c>
      <c r="L118" s="148"/>
    </row>
    <row r="119" spans="1:12" ht="30" customHeight="1">
      <c r="A119" s="132"/>
      <c r="B119" s="109"/>
      <c r="C119" s="110"/>
      <c r="D119" s="108"/>
      <c r="E119" s="109"/>
      <c r="F119" s="108"/>
      <c r="G119" s="109"/>
      <c r="H119" s="110"/>
      <c r="I119" s="108"/>
      <c r="J119" s="89"/>
      <c r="K119" s="111"/>
      <c r="L119" s="148"/>
    </row>
    <row r="120" spans="1:12" ht="30" customHeight="1">
      <c r="A120" s="132" t="s">
        <v>22</v>
      </c>
      <c r="B120" s="133">
        <f aca="true" t="shared" si="40" ref="B120:I120">SUM(B115:B116)</f>
        <v>218461.40355981942</v>
      </c>
      <c r="C120" s="134">
        <f t="shared" si="40"/>
        <v>458813004.3609398</v>
      </c>
      <c r="D120" s="135">
        <f t="shared" si="40"/>
        <v>94073.55978715277</v>
      </c>
      <c r="E120" s="133">
        <f t="shared" si="40"/>
        <v>0</v>
      </c>
      <c r="F120" s="135">
        <f t="shared" si="40"/>
        <v>0</v>
      </c>
      <c r="G120" s="136">
        <f t="shared" si="40"/>
        <v>218461.40355981942</v>
      </c>
      <c r="H120" s="134">
        <f t="shared" si="40"/>
        <v>458813004.3609398</v>
      </c>
      <c r="I120" s="135">
        <f t="shared" si="40"/>
        <v>94073.55978715277</v>
      </c>
      <c r="J120" s="89"/>
      <c r="K120" s="111">
        <f>I120/B120*1000</f>
        <v>430.6186733868228</v>
      </c>
      <c r="L120" s="148"/>
    </row>
    <row r="121" spans="1:12" ht="30" customHeight="1">
      <c r="A121" s="132" t="s">
        <v>23</v>
      </c>
      <c r="B121" s="133">
        <f aca="true" t="shared" si="41" ref="B121:I121">SUM(B117:B118)</f>
        <v>101882.41315181884</v>
      </c>
      <c r="C121" s="134">
        <f t="shared" si="41"/>
        <v>248154596.96350002</v>
      </c>
      <c r="D121" s="135">
        <f t="shared" si="41"/>
        <v>47416.4722773288</v>
      </c>
      <c r="E121" s="133">
        <f t="shared" si="41"/>
        <v>0</v>
      </c>
      <c r="F121" s="135">
        <f t="shared" si="41"/>
        <v>0</v>
      </c>
      <c r="G121" s="136">
        <f t="shared" si="41"/>
        <v>101882.41315181884</v>
      </c>
      <c r="H121" s="134">
        <f t="shared" si="41"/>
        <v>248154596.96350002</v>
      </c>
      <c r="I121" s="135">
        <f t="shared" si="41"/>
        <v>47416.4722773288</v>
      </c>
      <c r="J121" s="89"/>
      <c r="K121" s="111">
        <f>I121/B121*1000</f>
        <v>465.4038985773896</v>
      </c>
      <c r="L121" s="148"/>
    </row>
    <row r="122" spans="1:12" ht="30" customHeight="1" thickBot="1">
      <c r="A122" s="132"/>
      <c r="B122" s="137"/>
      <c r="C122" s="138"/>
      <c r="D122" s="139"/>
      <c r="E122" s="137"/>
      <c r="F122" s="139"/>
      <c r="G122" s="137"/>
      <c r="H122" s="138"/>
      <c r="I122" s="139"/>
      <c r="J122" s="89"/>
      <c r="K122" s="111"/>
      <c r="L122" s="148"/>
    </row>
    <row r="123" spans="1:12" ht="30" customHeight="1" thickBot="1">
      <c r="A123" s="6" t="s">
        <v>24</v>
      </c>
      <c r="B123" s="140">
        <f aca="true" t="shared" si="42" ref="B123:I123">SUM(B120:B121)</f>
        <v>320343.81671163824</v>
      </c>
      <c r="C123" s="141">
        <f t="shared" si="42"/>
        <v>706967601.3244398</v>
      </c>
      <c r="D123" s="142">
        <f t="shared" si="42"/>
        <v>141490.03206448158</v>
      </c>
      <c r="E123" s="140">
        <f t="shared" si="42"/>
        <v>0</v>
      </c>
      <c r="F123" s="142">
        <f t="shared" si="42"/>
        <v>0</v>
      </c>
      <c r="G123" s="51">
        <f t="shared" si="42"/>
        <v>320343.81671163824</v>
      </c>
      <c r="H123" s="141">
        <f t="shared" si="42"/>
        <v>706967601.3244398</v>
      </c>
      <c r="I123" s="142">
        <f t="shared" si="42"/>
        <v>141490.03206448158</v>
      </c>
      <c r="J123" s="89"/>
      <c r="K123" s="143">
        <f>I123/B123*1000</f>
        <v>441.6817952563939</v>
      </c>
      <c r="L123" s="149"/>
    </row>
    <row r="124" spans="1:9" ht="30" customHeight="1">
      <c r="A124" s="9" t="s">
        <v>26</v>
      </c>
      <c r="B124" s="14"/>
      <c r="C124" s="14"/>
      <c r="D124" s="14"/>
      <c r="E124" s="14"/>
      <c r="F124" s="14"/>
      <c r="G124" s="14"/>
      <c r="H124" s="14"/>
      <c r="I124" s="14"/>
    </row>
    <row r="125" ht="30" customHeight="1">
      <c r="A125" s="9" t="s">
        <v>25</v>
      </c>
    </row>
    <row r="129" spans="1:12" ht="30" customHeight="1">
      <c r="A129" s="180" t="s">
        <v>29</v>
      </c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</row>
    <row r="130" spans="1:12" ht="30" customHeight="1">
      <c r="A130" s="7">
        <v>1</v>
      </c>
      <c r="B130" s="7">
        <v>2</v>
      </c>
      <c r="C130" s="7">
        <v>3</v>
      </c>
      <c r="D130" s="7">
        <v>4</v>
      </c>
      <c r="E130" s="7">
        <v>5</v>
      </c>
      <c r="F130" s="7">
        <v>6</v>
      </c>
      <c r="G130" s="7">
        <v>7</v>
      </c>
      <c r="H130" s="7">
        <v>8</v>
      </c>
      <c r="I130" s="7">
        <v>9</v>
      </c>
      <c r="L130" s="89" t="s">
        <v>34</v>
      </c>
    </row>
    <row r="131" spans="1:9" ht="30" customHeight="1" thickBot="1">
      <c r="A131" s="7" t="s">
        <v>31</v>
      </c>
      <c r="B131" s="7"/>
      <c r="C131" s="7"/>
      <c r="D131" s="7"/>
      <c r="E131" s="7"/>
      <c r="F131" s="7"/>
      <c r="G131" s="7"/>
      <c r="H131" s="7"/>
      <c r="I131" s="7"/>
    </row>
    <row r="132" spans="1:12" ht="30" customHeight="1">
      <c r="A132" s="88"/>
      <c r="B132" s="159" t="s">
        <v>28</v>
      </c>
      <c r="C132" s="160"/>
      <c r="D132" s="161"/>
      <c r="E132" s="159" t="s">
        <v>33</v>
      </c>
      <c r="F132" s="161"/>
      <c r="G132" s="159" t="s">
        <v>12</v>
      </c>
      <c r="H132" s="160"/>
      <c r="I132" s="161"/>
      <c r="J132" s="89"/>
      <c r="K132" s="173" t="s">
        <v>32</v>
      </c>
      <c r="L132" s="173" t="s">
        <v>30</v>
      </c>
    </row>
    <row r="133" spans="1:12" ht="30" customHeight="1">
      <c r="A133" s="181" t="s">
        <v>16</v>
      </c>
      <c r="B133" s="164" t="s">
        <v>27</v>
      </c>
      <c r="C133" s="176" t="s">
        <v>13</v>
      </c>
      <c r="D133" s="167"/>
      <c r="E133" s="168" t="s">
        <v>13</v>
      </c>
      <c r="F133" s="167"/>
      <c r="G133" s="169" t="s">
        <v>17</v>
      </c>
      <c r="H133" s="179" t="s">
        <v>13</v>
      </c>
      <c r="I133" s="172"/>
      <c r="J133" s="89"/>
      <c r="K133" s="174"/>
      <c r="L133" s="174"/>
    </row>
    <row r="134" spans="1:12" ht="30" customHeight="1" thickBot="1">
      <c r="A134" s="182"/>
      <c r="B134" s="165"/>
      <c r="C134" s="90" t="s">
        <v>14</v>
      </c>
      <c r="D134" s="92" t="s">
        <v>15</v>
      </c>
      <c r="E134" s="93" t="s">
        <v>14</v>
      </c>
      <c r="F134" s="92" t="s">
        <v>15</v>
      </c>
      <c r="G134" s="170"/>
      <c r="H134" s="94" t="s">
        <v>14</v>
      </c>
      <c r="I134" s="91" t="s">
        <v>15</v>
      </c>
      <c r="J134" s="89"/>
      <c r="K134" s="175"/>
      <c r="L134" s="175"/>
    </row>
    <row r="135" spans="1:12" ht="30" customHeight="1">
      <c r="A135" s="95">
        <v>2014</v>
      </c>
      <c r="B135" s="96"/>
      <c r="C135" s="97"/>
      <c r="D135" s="98"/>
      <c r="E135" s="99"/>
      <c r="F135" s="100"/>
      <c r="G135" s="101"/>
      <c r="H135" s="102"/>
      <c r="I135" s="103"/>
      <c r="J135" s="89"/>
      <c r="K135" s="104"/>
      <c r="L135" s="104"/>
    </row>
    <row r="136" spans="1:12" ht="30" customHeight="1">
      <c r="A136" s="105" t="s">
        <v>0</v>
      </c>
      <c r="B136" s="106">
        <v>25998.61</v>
      </c>
      <c r="C136" s="107">
        <v>55061600.297</v>
      </c>
      <c r="D136" s="108">
        <v>12688.992813851019</v>
      </c>
      <c r="E136" s="109">
        <v>0</v>
      </c>
      <c r="F136" s="108">
        <v>0</v>
      </c>
      <c r="G136" s="106">
        <f aca="true" t="shared" si="43" ref="G136:G147">B136</f>
        <v>25998.61</v>
      </c>
      <c r="H136" s="110">
        <f>SUM(C136,E136)</f>
        <v>55061600.297</v>
      </c>
      <c r="I136" s="108">
        <f>SUM(F136,D136)</f>
        <v>12688.992813851019</v>
      </c>
      <c r="J136" s="89"/>
      <c r="K136" s="111">
        <f aca="true" t="shared" si="44" ref="K136:K142">I136/B136*1000</f>
        <v>488.0642778152762</v>
      </c>
      <c r="L136" s="146"/>
    </row>
    <row r="137" spans="1:12" ht="30" customHeight="1">
      <c r="A137" s="105" t="s">
        <v>1</v>
      </c>
      <c r="B137" s="109">
        <v>12834.724999999999</v>
      </c>
      <c r="C137" s="110">
        <v>21995334.253</v>
      </c>
      <c r="D137" s="108">
        <v>5057.516962244224</v>
      </c>
      <c r="E137" s="109">
        <v>0</v>
      </c>
      <c r="F137" s="108">
        <v>0</v>
      </c>
      <c r="G137" s="106">
        <f t="shared" si="43"/>
        <v>12834.724999999999</v>
      </c>
      <c r="H137" s="110">
        <f aca="true" t="shared" si="45" ref="H137:H147">SUM(C137,E137)</f>
        <v>21995334.253</v>
      </c>
      <c r="I137" s="108">
        <f aca="true" t="shared" si="46" ref="I137:I147">SUM(F137,D137)</f>
        <v>5057.516962244224</v>
      </c>
      <c r="J137" s="89"/>
      <c r="K137" s="111">
        <f t="shared" si="44"/>
        <v>394.04949948239823</v>
      </c>
      <c r="L137" s="146"/>
    </row>
    <row r="138" spans="1:12" ht="30" customHeight="1">
      <c r="A138" s="105" t="s">
        <v>2</v>
      </c>
      <c r="B138" s="109">
        <v>42895.21</v>
      </c>
      <c r="C138" s="110">
        <v>78795410.859</v>
      </c>
      <c r="D138" s="108">
        <v>18089.76786330869</v>
      </c>
      <c r="E138" s="109">
        <v>0</v>
      </c>
      <c r="F138" s="108">
        <v>0</v>
      </c>
      <c r="G138" s="106">
        <f t="shared" si="43"/>
        <v>42895.21</v>
      </c>
      <c r="H138" s="110">
        <f t="shared" si="45"/>
        <v>78795410.859</v>
      </c>
      <c r="I138" s="108">
        <f t="shared" si="46"/>
        <v>18089.76786330869</v>
      </c>
      <c r="J138" s="89"/>
      <c r="K138" s="111">
        <f t="shared" si="44"/>
        <v>421.7199977178965</v>
      </c>
      <c r="L138" s="146"/>
    </row>
    <row r="139" spans="1:12" ht="30" customHeight="1">
      <c r="A139" s="112" t="s">
        <v>3</v>
      </c>
      <c r="B139" s="113">
        <v>38099.58</v>
      </c>
      <c r="C139" s="114">
        <v>81208761.73071997</v>
      </c>
      <c r="D139" s="108">
        <v>18628.81091978317</v>
      </c>
      <c r="E139" s="109">
        <v>0</v>
      </c>
      <c r="F139" s="108">
        <v>0</v>
      </c>
      <c r="G139" s="106">
        <f t="shared" si="43"/>
        <v>38099.58</v>
      </c>
      <c r="H139" s="110">
        <f t="shared" si="45"/>
        <v>81208761.73071997</v>
      </c>
      <c r="I139" s="108">
        <f t="shared" si="46"/>
        <v>18628.81091978317</v>
      </c>
      <c r="J139" s="89"/>
      <c r="K139" s="111">
        <f t="shared" si="44"/>
        <v>488.95055850440264</v>
      </c>
      <c r="L139" s="146"/>
    </row>
    <row r="140" spans="1:12" ht="30" customHeight="1">
      <c r="A140" s="112" t="s">
        <v>4</v>
      </c>
      <c r="B140" s="113">
        <v>13445.894710971292</v>
      </c>
      <c r="C140" s="114">
        <v>26203935.273819998</v>
      </c>
      <c r="D140" s="108">
        <v>6006.781058558464</v>
      </c>
      <c r="E140" s="109">
        <v>0</v>
      </c>
      <c r="F140" s="108">
        <v>0</v>
      </c>
      <c r="G140" s="106">
        <f t="shared" si="43"/>
        <v>13445.894710971292</v>
      </c>
      <c r="H140" s="110">
        <f t="shared" si="45"/>
        <v>26203935.273819998</v>
      </c>
      <c r="I140" s="108">
        <f t="shared" si="46"/>
        <v>6006.781058558464</v>
      </c>
      <c r="J140" s="89"/>
      <c r="K140" s="111">
        <f t="shared" si="44"/>
        <v>446.7371779772439</v>
      </c>
      <c r="L140" s="146"/>
    </row>
    <row r="141" spans="1:12" ht="30" customHeight="1">
      <c r="A141" s="112" t="s">
        <v>5</v>
      </c>
      <c r="B141" s="113">
        <v>40969.8972453671</v>
      </c>
      <c r="C141" s="114">
        <v>79262895.2741</v>
      </c>
      <c r="D141" s="108">
        <v>18106.705203419133</v>
      </c>
      <c r="E141" s="109">
        <v>0</v>
      </c>
      <c r="F141" s="108">
        <v>0</v>
      </c>
      <c r="G141" s="106">
        <f t="shared" si="43"/>
        <v>40969.8972453671</v>
      </c>
      <c r="H141" s="110">
        <f t="shared" si="45"/>
        <v>79262895.2741</v>
      </c>
      <c r="I141" s="108">
        <f t="shared" si="46"/>
        <v>18106.705203419133</v>
      </c>
      <c r="J141" s="89"/>
      <c r="K141" s="111">
        <f t="shared" si="44"/>
        <v>441.9514429088945</v>
      </c>
      <c r="L141" s="146"/>
    </row>
    <row r="142" spans="1:12" ht="30" customHeight="1">
      <c r="A142" s="112" t="s">
        <v>6</v>
      </c>
      <c r="B142" s="116">
        <v>9357.183961112669</v>
      </c>
      <c r="C142" s="117">
        <v>17085447.598619998</v>
      </c>
      <c r="D142" s="115">
        <v>3845.832743344479</v>
      </c>
      <c r="E142" s="109">
        <v>0</v>
      </c>
      <c r="F142" s="108">
        <v>0</v>
      </c>
      <c r="G142" s="106">
        <f t="shared" si="43"/>
        <v>9357.183961112669</v>
      </c>
      <c r="H142" s="110">
        <f t="shared" si="45"/>
        <v>17085447.598619998</v>
      </c>
      <c r="I142" s="108">
        <f t="shared" si="46"/>
        <v>3845.832743344479</v>
      </c>
      <c r="J142" s="89"/>
      <c r="K142" s="111">
        <f t="shared" si="44"/>
        <v>411.00322055516887</v>
      </c>
      <c r="L142" s="146"/>
    </row>
    <row r="143" spans="1:12" ht="30" customHeight="1">
      <c r="A143" s="112" t="s">
        <v>7</v>
      </c>
      <c r="B143" s="116">
        <v>28779.005180468786</v>
      </c>
      <c r="C143" s="114">
        <v>57248016.270030014</v>
      </c>
      <c r="D143" s="115">
        <v>12652.450882899282</v>
      </c>
      <c r="E143" s="109">
        <v>0</v>
      </c>
      <c r="F143" s="108">
        <v>0</v>
      </c>
      <c r="G143" s="106">
        <f t="shared" si="43"/>
        <v>28779.005180468786</v>
      </c>
      <c r="H143" s="110">
        <f t="shared" si="45"/>
        <v>57248016.270030014</v>
      </c>
      <c r="I143" s="108">
        <f t="shared" si="46"/>
        <v>12652.450882899282</v>
      </c>
      <c r="J143" s="89"/>
      <c r="K143" s="111">
        <f>I143/B143*1000</f>
        <v>439.64170420616273</v>
      </c>
      <c r="L143" s="146"/>
    </row>
    <row r="144" spans="1:12" ht="30" customHeight="1">
      <c r="A144" s="112" t="s">
        <v>8</v>
      </c>
      <c r="B144" s="116">
        <v>6467.533494014795</v>
      </c>
      <c r="C144" s="114">
        <v>14616534.537239997</v>
      </c>
      <c r="D144" s="115">
        <v>3149.3437032824568</v>
      </c>
      <c r="E144" s="109">
        <v>0</v>
      </c>
      <c r="F144" s="108">
        <v>0</v>
      </c>
      <c r="G144" s="106">
        <f t="shared" si="43"/>
        <v>6467.533494014795</v>
      </c>
      <c r="H144" s="110">
        <f t="shared" si="45"/>
        <v>14616534.537239997</v>
      </c>
      <c r="I144" s="108">
        <f t="shared" si="46"/>
        <v>3149.3437032824568</v>
      </c>
      <c r="J144" s="89"/>
      <c r="K144" s="111">
        <f>I144/B144*1000</f>
        <v>486.9466398893693</v>
      </c>
      <c r="L144" s="146"/>
    </row>
    <row r="145" spans="1:12" ht="30" customHeight="1">
      <c r="A145" s="112" t="s">
        <v>9</v>
      </c>
      <c r="B145" s="113">
        <v>35084.29791588271</v>
      </c>
      <c r="C145" s="114">
        <v>70975143.12039001</v>
      </c>
      <c r="D145" s="115">
        <v>14966.755348257853</v>
      </c>
      <c r="E145" s="118">
        <v>0</v>
      </c>
      <c r="F145" s="119">
        <v>0</v>
      </c>
      <c r="G145" s="120">
        <f t="shared" si="43"/>
        <v>35084.29791588271</v>
      </c>
      <c r="H145" s="121">
        <f t="shared" si="45"/>
        <v>70975143.12039001</v>
      </c>
      <c r="I145" s="119">
        <f t="shared" si="46"/>
        <v>14966.755348257853</v>
      </c>
      <c r="J145" s="122"/>
      <c r="K145" s="123">
        <f>I145/B145*1000</f>
        <v>426.59412436132527</v>
      </c>
      <c r="L145" s="146"/>
    </row>
    <row r="146" spans="1:12" ht="30" customHeight="1">
      <c r="A146" s="112" t="s">
        <v>10</v>
      </c>
      <c r="B146" s="113">
        <v>4393.893542917811</v>
      </c>
      <c r="C146" s="114">
        <v>10303413.94728</v>
      </c>
      <c r="D146" s="115">
        <v>2125.1189460427513</v>
      </c>
      <c r="E146" s="118">
        <v>0</v>
      </c>
      <c r="F146" s="119">
        <v>0</v>
      </c>
      <c r="G146" s="120">
        <f t="shared" si="43"/>
        <v>4393.893542917811</v>
      </c>
      <c r="H146" s="121">
        <f t="shared" si="45"/>
        <v>10303413.94728</v>
      </c>
      <c r="I146" s="119">
        <f t="shared" si="46"/>
        <v>2125.1189460427513</v>
      </c>
      <c r="J146" s="122"/>
      <c r="K146" s="123">
        <f>I146/B146*1000</f>
        <v>483.6528070799694</v>
      </c>
      <c r="L146" s="146"/>
    </row>
    <row r="147" spans="1:12" ht="30" customHeight="1">
      <c r="A147" s="112" t="s">
        <v>11</v>
      </c>
      <c r="B147" s="113">
        <v>11713.305199999999</v>
      </c>
      <c r="C147" s="114">
        <v>26723740.666839994</v>
      </c>
      <c r="D147" s="115">
        <v>5401.423729295576</v>
      </c>
      <c r="E147" s="118">
        <v>0</v>
      </c>
      <c r="F147" s="119">
        <v>0</v>
      </c>
      <c r="G147" s="120">
        <f t="shared" si="43"/>
        <v>11713.305199999999</v>
      </c>
      <c r="H147" s="121">
        <f t="shared" si="45"/>
        <v>26723740.666839994</v>
      </c>
      <c r="I147" s="119">
        <f t="shared" si="46"/>
        <v>5401.423729295576</v>
      </c>
      <c r="J147" s="122"/>
      <c r="K147" s="150">
        <f>I147/B147*1000</f>
        <v>461.1357458094387</v>
      </c>
      <c r="L147" s="146"/>
    </row>
    <row r="148" spans="1:12" ht="30" customHeight="1">
      <c r="A148" s="124"/>
      <c r="B148" s="109"/>
      <c r="C148" s="110"/>
      <c r="D148" s="108"/>
      <c r="E148" s="109"/>
      <c r="F148" s="108" t="s">
        <v>34</v>
      </c>
      <c r="G148" s="106"/>
      <c r="H148" s="110"/>
      <c r="I148" s="108"/>
      <c r="J148" s="89"/>
      <c r="K148" s="125"/>
      <c r="L148" s="147"/>
    </row>
    <row r="149" spans="1:12" ht="30" customHeight="1">
      <c r="A149" s="126" t="s">
        <v>18</v>
      </c>
      <c r="B149" s="127">
        <f>SUM(B136:B144)</f>
        <v>218847.63959193463</v>
      </c>
      <c r="C149" s="128">
        <f aca="true" t="shared" si="47" ref="C149:I149">SUM(C136:C138)</f>
        <v>155852345.40899998</v>
      </c>
      <c r="D149" s="129">
        <f t="shared" si="47"/>
        <v>35836.27763940393</v>
      </c>
      <c r="E149" s="127">
        <f t="shared" si="47"/>
        <v>0</v>
      </c>
      <c r="F149" s="129">
        <f t="shared" si="47"/>
        <v>0</v>
      </c>
      <c r="G149" s="130">
        <f t="shared" si="47"/>
        <v>81728.545</v>
      </c>
      <c r="H149" s="128">
        <f t="shared" si="47"/>
        <v>155852345.40899998</v>
      </c>
      <c r="I149" s="131">
        <f t="shared" si="47"/>
        <v>35836.27763940393</v>
      </c>
      <c r="J149" s="89"/>
      <c r="K149" s="111">
        <f>I149/B149*1000</f>
        <v>163.74989333320934</v>
      </c>
      <c r="L149" s="148"/>
    </row>
    <row r="150" spans="1:12" ht="30" customHeight="1">
      <c r="A150" s="126" t="s">
        <v>19</v>
      </c>
      <c r="B150" s="127">
        <f aca="true" t="shared" si="48" ref="B150:I150">SUM(B139:B141)</f>
        <v>92515.3719563384</v>
      </c>
      <c r="C150" s="128">
        <f t="shared" si="48"/>
        <v>186675592.27863997</v>
      </c>
      <c r="D150" s="129">
        <f t="shared" si="48"/>
        <v>42742.29718176076</v>
      </c>
      <c r="E150" s="127">
        <f t="shared" si="48"/>
        <v>0</v>
      </c>
      <c r="F150" s="129">
        <f t="shared" si="48"/>
        <v>0</v>
      </c>
      <c r="G150" s="130">
        <f t="shared" si="48"/>
        <v>92515.3719563384</v>
      </c>
      <c r="H150" s="128">
        <f t="shared" si="48"/>
        <v>186675592.27863997</v>
      </c>
      <c r="I150" s="131">
        <f t="shared" si="48"/>
        <v>42742.29718176076</v>
      </c>
      <c r="J150" s="89"/>
      <c r="K150" s="111">
        <f>I150/B150*1000</f>
        <v>462.0021114105504</v>
      </c>
      <c r="L150" s="148"/>
    </row>
    <row r="151" spans="1:12" ht="30" customHeight="1">
      <c r="A151" s="126" t="s">
        <v>20</v>
      </c>
      <c r="B151" s="127">
        <f aca="true" t="shared" si="49" ref="B151:I151">SUM(B142:B144)</f>
        <v>44603.72263559625</v>
      </c>
      <c r="C151" s="128">
        <f t="shared" si="49"/>
        <v>88949998.40589002</v>
      </c>
      <c r="D151" s="129">
        <f t="shared" si="49"/>
        <v>19647.627329526214</v>
      </c>
      <c r="E151" s="127">
        <f t="shared" si="49"/>
        <v>0</v>
      </c>
      <c r="F151" s="129">
        <f t="shared" si="49"/>
        <v>0</v>
      </c>
      <c r="G151" s="130">
        <f t="shared" si="49"/>
        <v>44603.72263559625</v>
      </c>
      <c r="H151" s="128">
        <f t="shared" si="49"/>
        <v>88949998.40589002</v>
      </c>
      <c r="I151" s="131">
        <f t="shared" si="49"/>
        <v>19647.627329526214</v>
      </c>
      <c r="J151" s="89"/>
      <c r="K151" s="111">
        <f>I151/B151*1000</f>
        <v>440.49299404992524</v>
      </c>
      <c r="L151" s="148"/>
    </row>
    <row r="152" spans="1:12" ht="30" customHeight="1">
      <c r="A152" s="126" t="s">
        <v>21</v>
      </c>
      <c r="B152" s="127">
        <f aca="true" t="shared" si="50" ref="B152:I152">SUM(B145:B147)</f>
        <v>51191.49665880052</v>
      </c>
      <c r="C152" s="128">
        <f t="shared" si="50"/>
        <v>108002297.73451</v>
      </c>
      <c r="D152" s="129">
        <f t="shared" si="50"/>
        <v>22493.29802359618</v>
      </c>
      <c r="E152" s="127">
        <f t="shared" si="50"/>
        <v>0</v>
      </c>
      <c r="F152" s="129">
        <f t="shared" si="50"/>
        <v>0</v>
      </c>
      <c r="G152" s="130">
        <f t="shared" si="50"/>
        <v>51191.49665880052</v>
      </c>
      <c r="H152" s="128">
        <f t="shared" si="50"/>
        <v>108002297.73451</v>
      </c>
      <c r="I152" s="131">
        <f t="shared" si="50"/>
        <v>22493.29802359618</v>
      </c>
      <c r="J152" s="89"/>
      <c r="K152" s="111">
        <f>I152/B152*1000</f>
        <v>439.39520216643785</v>
      </c>
      <c r="L152" s="148"/>
    </row>
    <row r="153" spans="1:12" ht="30" customHeight="1">
      <c r="A153" s="132"/>
      <c r="B153" s="109"/>
      <c r="C153" s="110"/>
      <c r="D153" s="108"/>
      <c r="E153" s="109"/>
      <c r="F153" s="108"/>
      <c r="G153" s="109"/>
      <c r="H153" s="110"/>
      <c r="I153" s="108"/>
      <c r="J153" s="89"/>
      <c r="K153" s="111"/>
      <c r="L153" s="148"/>
    </row>
    <row r="154" spans="1:12" ht="30" customHeight="1">
      <c r="A154" s="132" t="s">
        <v>22</v>
      </c>
      <c r="B154" s="133">
        <f aca="true" t="shared" si="51" ref="B154:I154">SUM(B149:B150)</f>
        <v>311363.01154827303</v>
      </c>
      <c r="C154" s="134">
        <f t="shared" si="51"/>
        <v>342527937.68763995</v>
      </c>
      <c r="D154" s="135">
        <f t="shared" si="51"/>
        <v>78578.57482116469</v>
      </c>
      <c r="E154" s="133">
        <f t="shared" si="51"/>
        <v>0</v>
      </c>
      <c r="F154" s="135">
        <f t="shared" si="51"/>
        <v>0</v>
      </c>
      <c r="G154" s="136">
        <f t="shared" si="51"/>
        <v>174243.9169563384</v>
      </c>
      <c r="H154" s="134">
        <f t="shared" si="51"/>
        <v>342527937.68763995</v>
      </c>
      <c r="I154" s="135">
        <f t="shared" si="51"/>
        <v>78578.57482116469</v>
      </c>
      <c r="J154" s="89"/>
      <c r="K154" s="111">
        <f>I154/B154*1000</f>
        <v>252.3696518428042</v>
      </c>
      <c r="L154" s="148"/>
    </row>
    <row r="155" spans="1:12" ht="30" customHeight="1">
      <c r="A155" s="132" t="s">
        <v>23</v>
      </c>
      <c r="B155" s="133">
        <f aca="true" t="shared" si="52" ref="B155:I155">SUM(B151:B152)</f>
        <v>95795.21929439677</v>
      </c>
      <c r="C155" s="134">
        <f t="shared" si="52"/>
        <v>196952296.14040002</v>
      </c>
      <c r="D155" s="135">
        <f t="shared" si="52"/>
        <v>42140.925353122395</v>
      </c>
      <c r="E155" s="133">
        <f t="shared" si="52"/>
        <v>0</v>
      </c>
      <c r="F155" s="135">
        <f t="shared" si="52"/>
        <v>0</v>
      </c>
      <c r="G155" s="136">
        <f t="shared" si="52"/>
        <v>95795.21929439677</v>
      </c>
      <c r="H155" s="134">
        <f t="shared" si="52"/>
        <v>196952296.14040002</v>
      </c>
      <c r="I155" s="135">
        <f t="shared" si="52"/>
        <v>42140.925353122395</v>
      </c>
      <c r="J155" s="89"/>
      <c r="K155" s="111">
        <f>I155/B155*1000</f>
        <v>439.90635089644076</v>
      </c>
      <c r="L155" s="148"/>
    </row>
    <row r="156" spans="1:12" ht="30" customHeight="1" thickBot="1">
      <c r="A156" s="132"/>
      <c r="B156" s="137"/>
      <c r="C156" s="138"/>
      <c r="D156" s="139"/>
      <c r="E156" s="137"/>
      <c r="F156" s="139"/>
      <c r="G156" s="137"/>
      <c r="H156" s="138"/>
      <c r="I156" s="139"/>
      <c r="J156" s="89"/>
      <c r="K156" s="111"/>
      <c r="L156" s="148"/>
    </row>
    <row r="157" spans="1:12" ht="30" customHeight="1" thickBot="1">
      <c r="A157" s="6" t="s">
        <v>24</v>
      </c>
      <c r="B157" s="140">
        <f aca="true" t="shared" si="53" ref="B157:I157">SUM(B154:B155)</f>
        <v>407158.2308426698</v>
      </c>
      <c r="C157" s="141">
        <f t="shared" si="53"/>
        <v>539480233.82804</v>
      </c>
      <c r="D157" s="142">
        <f t="shared" si="53"/>
        <v>120719.50017428708</v>
      </c>
      <c r="E157" s="140">
        <f t="shared" si="53"/>
        <v>0</v>
      </c>
      <c r="F157" s="142">
        <f t="shared" si="53"/>
        <v>0</v>
      </c>
      <c r="G157" s="51">
        <f t="shared" si="53"/>
        <v>270039.13625073514</v>
      </c>
      <c r="H157" s="141">
        <f t="shared" si="53"/>
        <v>539480233.82804</v>
      </c>
      <c r="I157" s="142">
        <f t="shared" si="53"/>
        <v>120719.50017428708</v>
      </c>
      <c r="J157" s="89"/>
      <c r="K157" s="143">
        <f>I157/B157*1000</f>
        <v>296.4928399566958</v>
      </c>
      <c r="L157" s="149"/>
    </row>
    <row r="158" spans="1:9" ht="30" customHeight="1">
      <c r="A158" s="9" t="s">
        <v>26</v>
      </c>
      <c r="B158" s="14"/>
      <c r="C158" s="14"/>
      <c r="D158" s="14"/>
      <c r="E158" s="14"/>
      <c r="F158" s="14"/>
      <c r="G158" s="14"/>
      <c r="H158" s="14"/>
      <c r="I158" s="14"/>
    </row>
    <row r="159" ht="30" customHeight="1">
      <c r="A159" s="9" t="s">
        <v>25</v>
      </c>
    </row>
    <row r="163" spans="1:12" ht="30" customHeight="1">
      <c r="A163" s="180" t="s">
        <v>29</v>
      </c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</row>
    <row r="164" spans="1:12" ht="30" customHeight="1">
      <c r="A164" s="7">
        <v>1</v>
      </c>
      <c r="B164" s="7">
        <v>2</v>
      </c>
      <c r="C164" s="7">
        <v>3</v>
      </c>
      <c r="D164" s="7">
        <v>4</v>
      </c>
      <c r="E164" s="7">
        <v>5</v>
      </c>
      <c r="F164" s="7">
        <v>6</v>
      </c>
      <c r="G164" s="7">
        <v>7</v>
      </c>
      <c r="H164" s="7">
        <v>8</v>
      </c>
      <c r="I164" s="7">
        <v>9</v>
      </c>
      <c r="L164" s="89" t="s">
        <v>34</v>
      </c>
    </row>
    <row r="165" spans="1:9" ht="30" customHeight="1" thickBot="1">
      <c r="A165" s="7" t="s">
        <v>31</v>
      </c>
      <c r="B165" s="7"/>
      <c r="C165" s="7"/>
      <c r="D165" s="7"/>
      <c r="E165" s="7"/>
      <c r="F165" s="7"/>
      <c r="G165" s="7"/>
      <c r="H165" s="7"/>
      <c r="I165" s="7"/>
    </row>
    <row r="166" spans="1:12" ht="30" customHeight="1">
      <c r="A166" s="88"/>
      <c r="B166" s="159" t="s">
        <v>28</v>
      </c>
      <c r="C166" s="160"/>
      <c r="D166" s="161"/>
      <c r="E166" s="159" t="s">
        <v>33</v>
      </c>
      <c r="F166" s="161"/>
      <c r="G166" s="159" t="s">
        <v>12</v>
      </c>
      <c r="H166" s="160"/>
      <c r="I166" s="161"/>
      <c r="J166" s="89"/>
      <c r="K166" s="173" t="s">
        <v>32</v>
      </c>
      <c r="L166" s="173" t="s">
        <v>30</v>
      </c>
    </row>
    <row r="167" spans="1:12" ht="30" customHeight="1">
      <c r="A167" s="181" t="s">
        <v>16</v>
      </c>
      <c r="B167" s="164" t="s">
        <v>27</v>
      </c>
      <c r="C167" s="176" t="s">
        <v>13</v>
      </c>
      <c r="D167" s="167"/>
      <c r="E167" s="168" t="s">
        <v>13</v>
      </c>
      <c r="F167" s="167"/>
      <c r="G167" s="169" t="s">
        <v>17</v>
      </c>
      <c r="H167" s="179" t="s">
        <v>13</v>
      </c>
      <c r="I167" s="172"/>
      <c r="J167" s="89"/>
      <c r="K167" s="174"/>
      <c r="L167" s="174"/>
    </row>
    <row r="168" spans="1:12" ht="30" customHeight="1" thickBot="1">
      <c r="A168" s="182"/>
      <c r="B168" s="165"/>
      <c r="C168" s="90" t="s">
        <v>14</v>
      </c>
      <c r="D168" s="92" t="s">
        <v>15</v>
      </c>
      <c r="E168" s="93" t="s">
        <v>14</v>
      </c>
      <c r="F168" s="92" t="s">
        <v>15</v>
      </c>
      <c r="G168" s="170"/>
      <c r="H168" s="94" t="s">
        <v>14</v>
      </c>
      <c r="I168" s="91" t="s">
        <v>15</v>
      </c>
      <c r="J168" s="89"/>
      <c r="K168" s="175"/>
      <c r="L168" s="175"/>
    </row>
    <row r="169" spans="1:12" ht="30" customHeight="1">
      <c r="A169" s="95">
        <v>2013</v>
      </c>
      <c r="B169" s="96"/>
      <c r="C169" s="97"/>
      <c r="D169" s="98"/>
      <c r="E169" s="99"/>
      <c r="F169" s="100"/>
      <c r="G169" s="101"/>
      <c r="H169" s="102"/>
      <c r="I169" s="103"/>
      <c r="J169" s="89"/>
      <c r="K169" s="104"/>
      <c r="L169" s="104"/>
    </row>
    <row r="170" spans="1:12" ht="30.75" customHeight="1">
      <c r="A170" s="105" t="s">
        <v>0</v>
      </c>
      <c r="B170" s="106">
        <v>15478.07</v>
      </c>
      <c r="C170" s="107">
        <v>30440688.985</v>
      </c>
      <c r="D170" s="108">
        <f>'[3]Impcal-Jan'!$F$6/1000</f>
        <v>7035.040128171647</v>
      </c>
      <c r="E170" s="109">
        <v>0</v>
      </c>
      <c r="F170" s="108">
        <v>0</v>
      </c>
      <c r="G170" s="106">
        <f aca="true" t="shared" si="54" ref="G170:G181">B170</f>
        <v>15478.07</v>
      </c>
      <c r="H170" s="110">
        <f>SUM(C170,E170)</f>
        <v>30440688.985</v>
      </c>
      <c r="I170" s="108">
        <f>SUM(F170,D170)</f>
        <v>7035.040128171647</v>
      </c>
      <c r="J170" s="89"/>
      <c r="K170" s="111">
        <f aca="true" t="shared" si="55" ref="K170:K176">I170/B170*1000</f>
        <v>454.5166243705867</v>
      </c>
      <c r="L170" s="146">
        <v>4327.01</v>
      </c>
    </row>
    <row r="171" spans="1:12" ht="30" customHeight="1">
      <c r="A171" s="105" t="s">
        <v>1</v>
      </c>
      <c r="B171" s="109">
        <v>29869.4</v>
      </c>
      <c r="C171" s="110">
        <v>92141871.039</v>
      </c>
      <c r="D171" s="108">
        <f>'[3]Imcal-Feb'!$F$6/1000</f>
        <v>21311.673082474084</v>
      </c>
      <c r="E171" s="109">
        <v>0</v>
      </c>
      <c r="F171" s="108">
        <v>0</v>
      </c>
      <c r="G171" s="106">
        <f t="shared" si="54"/>
        <v>29869.4</v>
      </c>
      <c r="H171" s="110">
        <f aca="true" t="shared" si="56" ref="H171:H181">SUM(C171,E171)</f>
        <v>92141871.039</v>
      </c>
      <c r="I171" s="108">
        <f aca="true" t="shared" si="57" ref="I171:I181">SUM(F171,D171)</f>
        <v>21311.673082474084</v>
      </c>
      <c r="J171" s="89"/>
      <c r="K171" s="111">
        <f t="shared" si="55"/>
        <v>713.4951851216993</v>
      </c>
      <c r="L171" s="146">
        <v>4323.54</v>
      </c>
    </row>
    <row r="172" spans="1:12" ht="30" customHeight="1">
      <c r="A172" s="105" t="s">
        <v>2</v>
      </c>
      <c r="B172" s="109">
        <v>18483.939</v>
      </c>
      <c r="C172" s="110">
        <v>41542425.033</v>
      </c>
      <c r="D172" s="108">
        <f>'[3]Impcal-Mar'!$F$6/1000</f>
        <v>9617.504279007098</v>
      </c>
      <c r="E172" s="109">
        <v>0</v>
      </c>
      <c r="F172" s="108">
        <v>0</v>
      </c>
      <c r="G172" s="106">
        <f t="shared" si="54"/>
        <v>18483.939</v>
      </c>
      <c r="H172" s="110">
        <f t="shared" si="56"/>
        <v>41542425.033</v>
      </c>
      <c r="I172" s="108">
        <f t="shared" si="57"/>
        <v>9617.504279007098</v>
      </c>
      <c r="J172" s="89"/>
      <c r="K172" s="111">
        <f t="shared" si="55"/>
        <v>520.3168155341293</v>
      </c>
      <c r="L172" s="146">
        <v>4319.46</v>
      </c>
    </row>
    <row r="173" spans="1:12" ht="30" customHeight="1">
      <c r="A173" s="112" t="s">
        <v>3</v>
      </c>
      <c r="B173" s="113">
        <v>17253.932</v>
      </c>
      <c r="C173" s="114">
        <v>46457400.517</v>
      </c>
      <c r="D173" s="108">
        <f>'[3]Impcal-Apr'!$F$7/1000</f>
        <v>10753.75407501198</v>
      </c>
      <c r="E173" s="109">
        <v>0</v>
      </c>
      <c r="F173" s="108">
        <v>0</v>
      </c>
      <c r="G173" s="106">
        <f t="shared" si="54"/>
        <v>17253.932</v>
      </c>
      <c r="H173" s="110">
        <f t="shared" si="56"/>
        <v>46457400.517</v>
      </c>
      <c r="I173" s="108">
        <f t="shared" si="57"/>
        <v>10753.75407501198</v>
      </c>
      <c r="J173" s="89"/>
      <c r="K173" s="111">
        <f t="shared" si="55"/>
        <v>623.2639652811881</v>
      </c>
      <c r="L173" s="146">
        <v>4320.11</v>
      </c>
    </row>
    <row r="174" spans="1:12" ht="30" customHeight="1">
      <c r="A174" s="112" t="s">
        <v>4</v>
      </c>
      <c r="B174" s="113">
        <v>15770.497</v>
      </c>
      <c r="C174" s="114">
        <v>41032397.079</v>
      </c>
      <c r="D174" s="108">
        <f>'[3]Impcal-May'!$F$7/1000</f>
        <v>9487.742053699842</v>
      </c>
      <c r="E174" s="109">
        <v>0</v>
      </c>
      <c r="F174" s="108">
        <v>0</v>
      </c>
      <c r="G174" s="106">
        <f t="shared" si="54"/>
        <v>15770.497</v>
      </c>
      <c r="H174" s="110">
        <f t="shared" si="56"/>
        <v>41032397.079</v>
      </c>
      <c r="I174" s="108">
        <f t="shared" si="57"/>
        <v>9487.742053699842</v>
      </c>
      <c r="J174" s="89"/>
      <c r="K174" s="111">
        <f t="shared" si="55"/>
        <v>601.6133831229188</v>
      </c>
      <c r="L174" s="146">
        <v>4324.78</v>
      </c>
    </row>
    <row r="175" spans="1:12" ht="30" customHeight="1">
      <c r="A175" s="112" t="s">
        <v>5</v>
      </c>
      <c r="B175" s="113">
        <v>23717.944</v>
      </c>
      <c r="C175" s="114">
        <v>90265267.794</v>
      </c>
      <c r="D175" s="108">
        <f>'[3]Impcal-Jun'!$F$7/1000</f>
        <v>20845.42304871346</v>
      </c>
      <c r="E175" s="109">
        <v>0</v>
      </c>
      <c r="F175" s="108">
        <v>0</v>
      </c>
      <c r="G175" s="106">
        <f t="shared" si="54"/>
        <v>23717.944</v>
      </c>
      <c r="H175" s="110">
        <f t="shared" si="56"/>
        <v>90265267.794</v>
      </c>
      <c r="I175" s="108">
        <f t="shared" si="57"/>
        <v>20845.42304871346</v>
      </c>
      <c r="J175" s="89"/>
      <c r="K175" s="111">
        <f t="shared" si="55"/>
        <v>878.8882817462364</v>
      </c>
      <c r="L175" s="146">
        <v>4330.22</v>
      </c>
    </row>
    <row r="176" spans="1:12" ht="30" customHeight="1">
      <c r="A176" s="112" t="s">
        <v>6</v>
      </c>
      <c r="B176" s="116">
        <v>2591.79</v>
      </c>
      <c r="C176" s="117">
        <v>5481400.380220001</v>
      </c>
      <c r="D176" s="115">
        <f>'[2]Jul Rice Import 2013'!$S$64/1000</f>
        <v>1266.593890065555</v>
      </c>
      <c r="E176" s="109">
        <v>0</v>
      </c>
      <c r="F176" s="108">
        <v>0</v>
      </c>
      <c r="G176" s="106">
        <f t="shared" si="54"/>
        <v>2591.79</v>
      </c>
      <c r="H176" s="110">
        <f t="shared" si="56"/>
        <v>5481400.380220001</v>
      </c>
      <c r="I176" s="108">
        <f t="shared" si="57"/>
        <v>1266.593890065555</v>
      </c>
      <c r="J176" s="89"/>
      <c r="K176" s="111">
        <f t="shared" si="55"/>
        <v>488.69464349563617</v>
      </c>
      <c r="L176" s="146">
        <v>4327.67</v>
      </c>
    </row>
    <row r="177" spans="1:12" ht="30" customHeight="1">
      <c r="A177" s="112" t="s">
        <v>7</v>
      </c>
      <c r="B177" s="113">
        <v>18717.88</v>
      </c>
      <c r="C177" s="114">
        <v>38091857.637529984</v>
      </c>
      <c r="D177" s="115">
        <f>'[3]Impcal-Aug'!$F$6/1000</f>
        <v>8796.464413473703</v>
      </c>
      <c r="E177" s="109">
        <v>0</v>
      </c>
      <c r="F177" s="108">
        <v>0</v>
      </c>
      <c r="G177" s="106">
        <f t="shared" si="54"/>
        <v>18717.88</v>
      </c>
      <c r="H177" s="110">
        <f t="shared" si="56"/>
        <v>38091857.637529984</v>
      </c>
      <c r="I177" s="108">
        <f t="shared" si="57"/>
        <v>8796.464413473703</v>
      </c>
      <c r="J177" s="89"/>
      <c r="K177" s="111">
        <f>I177/B177*1000</f>
        <v>469.9498240972643</v>
      </c>
      <c r="L177" s="146">
        <v>4330.36</v>
      </c>
    </row>
    <row r="178" spans="1:12" ht="30" customHeight="1">
      <c r="A178" s="112" t="s">
        <v>8</v>
      </c>
      <c r="B178" s="113">
        <v>25880.97</v>
      </c>
      <c r="C178" s="114">
        <v>56179055.707569994</v>
      </c>
      <c r="D178" s="115">
        <f>'[3]Impcal-Sep'!$F$6/1000</f>
        <v>12957.051819292445</v>
      </c>
      <c r="E178" s="109">
        <v>0</v>
      </c>
      <c r="F178" s="108">
        <v>0</v>
      </c>
      <c r="G178" s="106">
        <f t="shared" si="54"/>
        <v>25880.97</v>
      </c>
      <c r="H178" s="110">
        <f t="shared" si="56"/>
        <v>56179055.707569994</v>
      </c>
      <c r="I178" s="108">
        <f t="shared" si="57"/>
        <v>12957.051819292445</v>
      </c>
      <c r="J178" s="89"/>
      <c r="K178" s="111">
        <f>I178/B178*1000</f>
        <v>500.64011585703486</v>
      </c>
      <c r="L178" s="146">
        <v>4335.79</v>
      </c>
    </row>
    <row r="179" spans="1:12" ht="30" customHeight="1">
      <c r="A179" s="112" t="s">
        <v>9</v>
      </c>
      <c r="B179" s="113">
        <v>28820.91</v>
      </c>
      <c r="C179" s="114">
        <v>54806660.27658</v>
      </c>
      <c r="D179" s="115">
        <f>'[3]Impcal-Oct'!$F$6/1000</f>
        <v>12622.03896617336</v>
      </c>
      <c r="E179" s="118">
        <v>0</v>
      </c>
      <c r="F179" s="119">
        <v>0</v>
      </c>
      <c r="G179" s="120">
        <f t="shared" si="54"/>
        <v>28820.91</v>
      </c>
      <c r="H179" s="121">
        <f t="shared" si="56"/>
        <v>54806660.27658</v>
      </c>
      <c r="I179" s="119">
        <f t="shared" si="57"/>
        <v>12622.03896617336</v>
      </c>
      <c r="J179" s="122"/>
      <c r="K179" s="123">
        <f>I179/B179*1000</f>
        <v>437.94727391235597</v>
      </c>
      <c r="L179" s="146">
        <v>4342.14</v>
      </c>
    </row>
    <row r="180" spans="1:12" ht="30" customHeight="1">
      <c r="A180" s="112" t="s">
        <v>10</v>
      </c>
      <c r="B180" s="113">
        <v>12374.47</v>
      </c>
      <c r="C180" s="114">
        <v>25880809.722329997</v>
      </c>
      <c r="D180" s="115">
        <f>'[3]Impcal-Nov'!$F$6/1000</f>
        <v>5947.478541564403</v>
      </c>
      <c r="E180" s="118">
        <v>0</v>
      </c>
      <c r="F180" s="119">
        <v>0</v>
      </c>
      <c r="G180" s="120">
        <f t="shared" si="54"/>
        <v>12374.47</v>
      </c>
      <c r="H180" s="121">
        <f t="shared" si="56"/>
        <v>25880809.722329997</v>
      </c>
      <c r="I180" s="119">
        <f t="shared" si="57"/>
        <v>5947.478541564403</v>
      </c>
      <c r="J180" s="122"/>
      <c r="K180" s="123">
        <f>I180/B180*1000</f>
        <v>480.6249109306826</v>
      </c>
      <c r="L180" s="146">
        <v>4351.56</v>
      </c>
    </row>
    <row r="181" spans="1:12" ht="30" customHeight="1">
      <c r="A181" s="112" t="s">
        <v>11</v>
      </c>
      <c r="B181" s="113">
        <v>19590.8</v>
      </c>
      <c r="C181" s="114">
        <v>38103166.978879996</v>
      </c>
      <c r="D181" s="115">
        <f>'[3]Impcal-Dec'!$F$6/1000</f>
        <v>8744.533280139167</v>
      </c>
      <c r="E181" s="118">
        <v>0</v>
      </c>
      <c r="F181" s="119">
        <v>0</v>
      </c>
      <c r="G181" s="120">
        <f t="shared" si="54"/>
        <v>19590.8</v>
      </c>
      <c r="H181" s="121">
        <f t="shared" si="56"/>
        <v>38103166.978879996</v>
      </c>
      <c r="I181" s="119">
        <f t="shared" si="57"/>
        <v>8744.533280139167</v>
      </c>
      <c r="J181" s="122"/>
      <c r="K181" s="150">
        <f>I181/B181*1000</f>
        <v>446.359172679991</v>
      </c>
      <c r="L181" s="146">
        <v>4357.37</v>
      </c>
    </row>
    <row r="182" spans="1:12" ht="30" customHeight="1">
      <c r="A182" s="124"/>
      <c r="B182" s="109"/>
      <c r="C182" s="110"/>
      <c r="D182" s="108"/>
      <c r="E182" s="109"/>
      <c r="F182" s="108" t="s">
        <v>34</v>
      </c>
      <c r="G182" s="106"/>
      <c r="H182" s="110"/>
      <c r="I182" s="108"/>
      <c r="J182" s="89"/>
      <c r="K182" s="125"/>
      <c r="L182" s="147"/>
    </row>
    <row r="183" spans="1:12" ht="30" customHeight="1">
      <c r="A183" s="126" t="s">
        <v>18</v>
      </c>
      <c r="B183" s="127">
        <f>SUM(B170:B178)</f>
        <v>167764.422</v>
      </c>
      <c r="C183" s="128">
        <f aca="true" t="shared" si="58" ref="C183:I183">SUM(C170:C172)</f>
        <v>164124985.057</v>
      </c>
      <c r="D183" s="129">
        <f t="shared" si="58"/>
        <v>37964.21748965283</v>
      </c>
      <c r="E183" s="127">
        <f t="shared" si="58"/>
        <v>0</v>
      </c>
      <c r="F183" s="129">
        <f t="shared" si="58"/>
        <v>0</v>
      </c>
      <c r="G183" s="130">
        <f t="shared" si="58"/>
        <v>63831.409</v>
      </c>
      <c r="H183" s="128">
        <f t="shared" si="58"/>
        <v>164124985.057</v>
      </c>
      <c r="I183" s="131">
        <f t="shared" si="58"/>
        <v>37964.21748965283</v>
      </c>
      <c r="J183" s="89"/>
      <c r="K183" s="111">
        <f>I183/B183*1000</f>
        <v>226.2948069505037</v>
      </c>
      <c r="L183" s="148"/>
    </row>
    <row r="184" spans="1:12" ht="30" customHeight="1">
      <c r="A184" s="126" t="s">
        <v>19</v>
      </c>
      <c r="B184" s="127">
        <f aca="true" t="shared" si="59" ref="B184:I184">SUM(B173:B175)</f>
        <v>56742.37300000001</v>
      </c>
      <c r="C184" s="128">
        <f t="shared" si="59"/>
        <v>177755065.39</v>
      </c>
      <c r="D184" s="129">
        <f t="shared" si="59"/>
        <v>41086.91917742528</v>
      </c>
      <c r="E184" s="127">
        <f t="shared" si="59"/>
        <v>0</v>
      </c>
      <c r="F184" s="129">
        <f t="shared" si="59"/>
        <v>0</v>
      </c>
      <c r="G184" s="130">
        <f t="shared" si="59"/>
        <v>56742.37300000001</v>
      </c>
      <c r="H184" s="128">
        <f t="shared" si="59"/>
        <v>177755065.39</v>
      </c>
      <c r="I184" s="131">
        <f t="shared" si="59"/>
        <v>41086.91917742528</v>
      </c>
      <c r="J184" s="89"/>
      <c r="K184" s="111">
        <f>I184/B184*1000</f>
        <v>724.0958917496326</v>
      </c>
      <c r="L184" s="148"/>
    </row>
    <row r="185" spans="1:12" ht="30" customHeight="1">
      <c r="A185" s="126" t="s">
        <v>20</v>
      </c>
      <c r="B185" s="127">
        <f aca="true" t="shared" si="60" ref="B185:I185">SUM(B176:B178)</f>
        <v>47190.64</v>
      </c>
      <c r="C185" s="128">
        <f t="shared" si="60"/>
        <v>99752313.72531998</v>
      </c>
      <c r="D185" s="129">
        <f t="shared" si="60"/>
        <v>23020.110122831702</v>
      </c>
      <c r="E185" s="127">
        <f t="shared" si="60"/>
        <v>0</v>
      </c>
      <c r="F185" s="129">
        <f t="shared" si="60"/>
        <v>0</v>
      </c>
      <c r="G185" s="130">
        <f t="shared" si="60"/>
        <v>47190.64</v>
      </c>
      <c r="H185" s="128">
        <f t="shared" si="60"/>
        <v>99752313.72531998</v>
      </c>
      <c r="I185" s="131">
        <f t="shared" si="60"/>
        <v>23020.110122831702</v>
      </c>
      <c r="J185" s="89"/>
      <c r="K185" s="111">
        <f>I185/B185*1000</f>
        <v>487.81093290601063</v>
      </c>
      <c r="L185" s="148"/>
    </row>
    <row r="186" spans="1:12" ht="30" customHeight="1">
      <c r="A186" s="126" t="s">
        <v>21</v>
      </c>
      <c r="B186" s="127">
        <f aca="true" t="shared" si="61" ref="B186:I186">SUM(B179:B181)</f>
        <v>60786.17999999999</v>
      </c>
      <c r="C186" s="128">
        <f t="shared" si="61"/>
        <v>118790636.97779</v>
      </c>
      <c r="D186" s="129">
        <f t="shared" si="61"/>
        <v>27314.05078787693</v>
      </c>
      <c r="E186" s="127">
        <f t="shared" si="61"/>
        <v>0</v>
      </c>
      <c r="F186" s="129">
        <f t="shared" si="61"/>
        <v>0</v>
      </c>
      <c r="G186" s="130">
        <f t="shared" si="61"/>
        <v>60786.17999999999</v>
      </c>
      <c r="H186" s="128">
        <f t="shared" si="61"/>
        <v>118790636.97779</v>
      </c>
      <c r="I186" s="131">
        <f t="shared" si="61"/>
        <v>27314.05078787693</v>
      </c>
      <c r="J186" s="89"/>
      <c r="K186" s="111">
        <f>I186/B186*1000</f>
        <v>449.3463939974009</v>
      </c>
      <c r="L186" s="148"/>
    </row>
    <row r="187" spans="1:12" ht="30" customHeight="1">
      <c r="A187" s="132"/>
      <c r="B187" s="109"/>
      <c r="C187" s="110"/>
      <c r="D187" s="108"/>
      <c r="E187" s="109"/>
      <c r="F187" s="108"/>
      <c r="G187" s="109"/>
      <c r="H187" s="110"/>
      <c r="I187" s="108"/>
      <c r="J187" s="89"/>
      <c r="K187" s="111"/>
      <c r="L187" s="148"/>
    </row>
    <row r="188" spans="1:12" ht="30" customHeight="1">
      <c r="A188" s="132" t="s">
        <v>22</v>
      </c>
      <c r="B188" s="133">
        <f aca="true" t="shared" si="62" ref="B188:I188">SUM(B183:B184)</f>
        <v>224506.79499999998</v>
      </c>
      <c r="C188" s="134">
        <f t="shared" si="62"/>
        <v>341880050.447</v>
      </c>
      <c r="D188" s="135">
        <f t="shared" si="62"/>
        <v>79051.13666707811</v>
      </c>
      <c r="E188" s="133">
        <f t="shared" si="62"/>
        <v>0</v>
      </c>
      <c r="F188" s="135">
        <f t="shared" si="62"/>
        <v>0</v>
      </c>
      <c r="G188" s="136">
        <f t="shared" si="62"/>
        <v>120573.782</v>
      </c>
      <c r="H188" s="134">
        <f t="shared" si="62"/>
        <v>341880050.447</v>
      </c>
      <c r="I188" s="135">
        <f t="shared" si="62"/>
        <v>79051.13666707811</v>
      </c>
      <c r="J188" s="89"/>
      <c r="K188" s="111">
        <f>I188/B188*1000</f>
        <v>352.11021861088045</v>
      </c>
      <c r="L188" s="148"/>
    </row>
    <row r="189" spans="1:12" ht="30" customHeight="1">
      <c r="A189" s="132" t="s">
        <v>23</v>
      </c>
      <c r="B189" s="133">
        <f aca="true" t="shared" si="63" ref="B189:I189">SUM(B185:B186)</f>
        <v>107976.81999999999</v>
      </c>
      <c r="C189" s="134">
        <f t="shared" si="63"/>
        <v>218542950.70310998</v>
      </c>
      <c r="D189" s="135">
        <f t="shared" si="63"/>
        <v>50334.16091070863</v>
      </c>
      <c r="E189" s="133">
        <f t="shared" si="63"/>
        <v>0</v>
      </c>
      <c r="F189" s="135">
        <f t="shared" si="63"/>
        <v>0</v>
      </c>
      <c r="G189" s="136">
        <f t="shared" si="63"/>
        <v>107976.81999999999</v>
      </c>
      <c r="H189" s="134">
        <f t="shared" si="63"/>
        <v>218542950.70310998</v>
      </c>
      <c r="I189" s="135">
        <f t="shared" si="63"/>
        <v>50334.16091070863</v>
      </c>
      <c r="J189" s="89"/>
      <c r="K189" s="111">
        <f>I189/B189*1000</f>
        <v>466.15709659451574</v>
      </c>
      <c r="L189" s="148"/>
    </row>
    <row r="190" spans="1:12" ht="30" customHeight="1" thickBot="1">
      <c r="A190" s="132"/>
      <c r="B190" s="137"/>
      <c r="C190" s="138"/>
      <c r="D190" s="139"/>
      <c r="E190" s="137"/>
      <c r="F190" s="139"/>
      <c r="G190" s="137"/>
      <c r="H190" s="138"/>
      <c r="I190" s="139"/>
      <c r="J190" s="89"/>
      <c r="K190" s="111"/>
      <c r="L190" s="148"/>
    </row>
    <row r="191" spans="1:12" ht="30" customHeight="1" thickBot="1">
      <c r="A191" s="6" t="s">
        <v>24</v>
      </c>
      <c r="B191" s="140">
        <f aca="true" t="shared" si="64" ref="B191:I191">SUM(B188:B189)</f>
        <v>332483.615</v>
      </c>
      <c r="C191" s="141">
        <f t="shared" si="64"/>
        <v>560423001.15011</v>
      </c>
      <c r="D191" s="142">
        <f t="shared" si="64"/>
        <v>129385.29757778675</v>
      </c>
      <c r="E191" s="140">
        <f t="shared" si="64"/>
        <v>0</v>
      </c>
      <c r="F191" s="142">
        <f t="shared" si="64"/>
        <v>0</v>
      </c>
      <c r="G191" s="51">
        <f t="shared" si="64"/>
        <v>228550.602</v>
      </c>
      <c r="H191" s="141">
        <f t="shared" si="64"/>
        <v>560423001.15011</v>
      </c>
      <c r="I191" s="142">
        <f t="shared" si="64"/>
        <v>129385.29757778675</v>
      </c>
      <c r="J191" s="89"/>
      <c r="K191" s="143">
        <f>I191/B191*1000</f>
        <v>389.1478910255074</v>
      </c>
      <c r="L191" s="149"/>
    </row>
    <row r="192" spans="1:9" ht="18" customHeight="1">
      <c r="A192" s="9" t="s">
        <v>26</v>
      </c>
      <c r="B192" s="14"/>
      <c r="C192" s="14"/>
      <c r="D192" s="14"/>
      <c r="E192" s="14"/>
      <c r="F192" s="14"/>
      <c r="G192" s="14"/>
      <c r="H192" s="14"/>
      <c r="I192" s="14"/>
    </row>
    <row r="193" spans="1:11" ht="18" customHeight="1">
      <c r="A193" s="9" t="s">
        <v>25</v>
      </c>
      <c r="K193" s="1"/>
    </row>
    <row r="197" spans="1:12" ht="18">
      <c r="A197" s="180" t="s">
        <v>29</v>
      </c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</row>
    <row r="198" spans="1:12" ht="15">
      <c r="A198" s="7">
        <v>1</v>
      </c>
      <c r="B198" s="7">
        <v>2</v>
      </c>
      <c r="C198" s="7">
        <v>3</v>
      </c>
      <c r="D198" s="7">
        <v>4</v>
      </c>
      <c r="E198" s="7">
        <v>5</v>
      </c>
      <c r="F198" s="7">
        <v>6</v>
      </c>
      <c r="G198" s="7">
        <v>7</v>
      </c>
      <c r="H198" s="7">
        <v>8</v>
      </c>
      <c r="I198" s="7">
        <v>9</v>
      </c>
      <c r="L198" s="89" t="s">
        <v>34</v>
      </c>
    </row>
    <row r="199" spans="1:9" ht="15" thickBot="1">
      <c r="A199" s="7" t="s">
        <v>31</v>
      </c>
      <c r="B199" s="7"/>
      <c r="C199" s="7"/>
      <c r="D199" s="7"/>
      <c r="E199" s="7"/>
      <c r="F199" s="7"/>
      <c r="G199" s="7"/>
      <c r="H199" s="7"/>
      <c r="I199" s="7"/>
    </row>
    <row r="200" spans="1:12" ht="15.75">
      <c r="A200" s="88"/>
      <c r="B200" s="159" t="s">
        <v>28</v>
      </c>
      <c r="C200" s="160"/>
      <c r="D200" s="161"/>
      <c r="E200" s="159" t="s">
        <v>33</v>
      </c>
      <c r="F200" s="161"/>
      <c r="G200" s="159" t="s">
        <v>12</v>
      </c>
      <c r="H200" s="160"/>
      <c r="I200" s="161"/>
      <c r="J200" s="89"/>
      <c r="K200" s="173" t="s">
        <v>32</v>
      </c>
      <c r="L200" s="173" t="s">
        <v>30</v>
      </c>
    </row>
    <row r="201" spans="1:12" ht="15.75">
      <c r="A201" s="181" t="s">
        <v>16</v>
      </c>
      <c r="B201" s="164" t="s">
        <v>27</v>
      </c>
      <c r="C201" s="176" t="s">
        <v>13</v>
      </c>
      <c r="D201" s="167"/>
      <c r="E201" s="168" t="s">
        <v>13</v>
      </c>
      <c r="F201" s="167"/>
      <c r="G201" s="169" t="s">
        <v>17</v>
      </c>
      <c r="H201" s="179" t="s">
        <v>13</v>
      </c>
      <c r="I201" s="172"/>
      <c r="J201" s="89"/>
      <c r="K201" s="174"/>
      <c r="L201" s="174"/>
    </row>
    <row r="202" spans="1:12" ht="16.5" thickBot="1">
      <c r="A202" s="182"/>
      <c r="B202" s="165"/>
      <c r="C202" s="90" t="s">
        <v>14</v>
      </c>
      <c r="D202" s="92" t="s">
        <v>15</v>
      </c>
      <c r="E202" s="93" t="s">
        <v>14</v>
      </c>
      <c r="F202" s="92" t="s">
        <v>15</v>
      </c>
      <c r="G202" s="170"/>
      <c r="H202" s="94" t="s">
        <v>14</v>
      </c>
      <c r="I202" s="91" t="s">
        <v>15</v>
      </c>
      <c r="J202" s="89"/>
      <c r="K202" s="175"/>
      <c r="L202" s="175"/>
    </row>
    <row r="203" spans="1:12" ht="30" customHeight="1">
      <c r="A203" s="95">
        <v>2012</v>
      </c>
      <c r="B203" s="96"/>
      <c r="C203" s="97"/>
      <c r="D203" s="98"/>
      <c r="E203" s="99"/>
      <c r="F203" s="100"/>
      <c r="G203" s="101"/>
      <c r="H203" s="102"/>
      <c r="I203" s="103"/>
      <c r="J203" s="89"/>
      <c r="K203" s="104"/>
      <c r="L203" s="104"/>
    </row>
    <row r="204" spans="1:13" ht="30" customHeight="1">
      <c r="A204" s="105" t="s">
        <v>0</v>
      </c>
      <c r="B204" s="106">
        <v>18327.37</v>
      </c>
      <c r="C204" s="107">
        <v>56945859.478</v>
      </c>
      <c r="D204" s="108">
        <v>13034.42975728333</v>
      </c>
      <c r="E204" s="109">
        <v>0</v>
      </c>
      <c r="F204" s="108">
        <v>0</v>
      </c>
      <c r="G204" s="106">
        <f aca="true" t="shared" si="65" ref="G204:G215">B204</f>
        <v>18327.37</v>
      </c>
      <c r="H204" s="110">
        <f>SUM(C204,E204)</f>
        <v>56945859.478</v>
      </c>
      <c r="I204" s="108">
        <f>SUM(F204,D204)</f>
        <v>13034.42975728333</v>
      </c>
      <c r="J204" s="89"/>
      <c r="K204" s="111">
        <f aca="true" t="shared" si="66" ref="K204:K210">I204/B204*1000</f>
        <v>711.2002298902313</v>
      </c>
      <c r="L204" s="146">
        <v>4368.88</v>
      </c>
      <c r="M204" s="1">
        <f>(C204/L204)-I204</f>
        <v>0</v>
      </c>
    </row>
    <row r="205" spans="1:13" ht="30" customHeight="1">
      <c r="A205" s="105" t="s">
        <v>1</v>
      </c>
      <c r="B205" s="109">
        <v>8091.5</v>
      </c>
      <c r="C205" s="110">
        <v>28898346.091</v>
      </c>
      <c r="D205" s="108">
        <v>6631.483240433709</v>
      </c>
      <c r="E205" s="109">
        <v>0</v>
      </c>
      <c r="F205" s="108">
        <v>0</v>
      </c>
      <c r="G205" s="106">
        <f t="shared" si="65"/>
        <v>8091.5</v>
      </c>
      <c r="H205" s="110">
        <f aca="true" t="shared" si="67" ref="H205:H215">SUM(C205,E205)</f>
        <v>28898346.091</v>
      </c>
      <c r="I205" s="108">
        <f aca="true" t="shared" si="68" ref="I205:I215">SUM(F205,D205)</f>
        <v>6631.483240433709</v>
      </c>
      <c r="J205" s="89"/>
      <c r="K205" s="111">
        <f t="shared" si="66"/>
        <v>819.5616684710757</v>
      </c>
      <c r="L205" s="146">
        <v>4357.75</v>
      </c>
      <c r="M205" s="1">
        <f aca="true" t="shared" si="69" ref="M205:M215">(C205/L205)-I205</f>
        <v>0</v>
      </c>
    </row>
    <row r="206" spans="1:13" ht="30" customHeight="1">
      <c r="A206" s="105" t="s">
        <v>2</v>
      </c>
      <c r="B206" s="109">
        <v>8545.48</v>
      </c>
      <c r="C206" s="110">
        <v>31318493.478</v>
      </c>
      <c r="D206" s="108">
        <v>7194.609177013817</v>
      </c>
      <c r="E206" s="109">
        <v>0</v>
      </c>
      <c r="F206" s="108">
        <v>0</v>
      </c>
      <c r="G206" s="106">
        <f t="shared" si="65"/>
        <v>8545.48</v>
      </c>
      <c r="H206" s="110">
        <f t="shared" si="67"/>
        <v>31318493.478</v>
      </c>
      <c r="I206" s="108">
        <f t="shared" si="68"/>
        <v>7194.609177013817</v>
      </c>
      <c r="J206" s="89"/>
      <c r="K206" s="111">
        <f t="shared" si="66"/>
        <v>841.9198426552771</v>
      </c>
      <c r="L206" s="146">
        <v>4353.05</v>
      </c>
      <c r="M206" s="1">
        <f t="shared" si="69"/>
        <v>0</v>
      </c>
    </row>
    <row r="207" spans="1:13" ht="30" customHeight="1">
      <c r="A207" s="112" t="s">
        <v>3</v>
      </c>
      <c r="B207" s="113">
        <v>2805.48</v>
      </c>
      <c r="C207" s="114">
        <v>6447275.788</v>
      </c>
      <c r="D207" s="115">
        <v>1482.0812588071676</v>
      </c>
      <c r="E207" s="109">
        <v>0</v>
      </c>
      <c r="F207" s="108">
        <v>0</v>
      </c>
      <c r="G207" s="106">
        <f t="shared" si="65"/>
        <v>2805.48</v>
      </c>
      <c r="H207" s="110">
        <f t="shared" si="67"/>
        <v>6447275.788</v>
      </c>
      <c r="I207" s="108">
        <f t="shared" si="68"/>
        <v>1482.0812588071676</v>
      </c>
      <c r="J207" s="89"/>
      <c r="K207" s="111">
        <f t="shared" si="66"/>
        <v>528.2808142660676</v>
      </c>
      <c r="L207" s="146">
        <v>4350.15</v>
      </c>
      <c r="M207" s="1">
        <f t="shared" si="69"/>
        <v>0</v>
      </c>
    </row>
    <row r="208" spans="1:13" ht="30" customHeight="1">
      <c r="A208" s="112" t="s">
        <v>4</v>
      </c>
      <c r="B208" s="113">
        <v>21769.8</v>
      </c>
      <c r="C208" s="114">
        <v>72636117.322</v>
      </c>
      <c r="D208" s="115">
        <v>16722.137831945503</v>
      </c>
      <c r="E208" s="109">
        <v>0</v>
      </c>
      <c r="F208" s="108">
        <v>0</v>
      </c>
      <c r="G208" s="106">
        <f t="shared" si="65"/>
        <v>21769.8</v>
      </c>
      <c r="H208" s="110">
        <f t="shared" si="67"/>
        <v>72636117.322</v>
      </c>
      <c r="I208" s="108">
        <f t="shared" si="68"/>
        <v>16722.137831945503</v>
      </c>
      <c r="J208" s="89"/>
      <c r="K208" s="111">
        <f t="shared" si="66"/>
        <v>768.1346558969537</v>
      </c>
      <c r="L208" s="146">
        <v>4343.71</v>
      </c>
      <c r="M208" s="1">
        <f t="shared" si="69"/>
        <v>0</v>
      </c>
    </row>
    <row r="209" spans="1:13" ht="30" customHeight="1">
      <c r="A209" s="112" t="s">
        <v>5</v>
      </c>
      <c r="B209" s="113">
        <v>27409.84</v>
      </c>
      <c r="C209" s="114">
        <v>51497712.258</v>
      </c>
      <c r="D209" s="115">
        <v>11864.356107304622</v>
      </c>
      <c r="E209" s="109">
        <v>0</v>
      </c>
      <c r="F209" s="108">
        <v>0</v>
      </c>
      <c r="G209" s="106">
        <f t="shared" si="65"/>
        <v>27409.84</v>
      </c>
      <c r="H209" s="110">
        <f t="shared" si="67"/>
        <v>51497712.258</v>
      </c>
      <c r="I209" s="108">
        <f t="shared" si="68"/>
        <v>11864.356107304622</v>
      </c>
      <c r="J209" s="89"/>
      <c r="K209" s="111">
        <f t="shared" si="66"/>
        <v>432.85025039564704</v>
      </c>
      <c r="L209" s="146">
        <v>4340.54</v>
      </c>
      <c r="M209" s="1">
        <f t="shared" si="69"/>
        <v>0</v>
      </c>
    </row>
    <row r="210" spans="1:13" ht="30" customHeight="1">
      <c r="A210" s="112" t="s">
        <v>6</v>
      </c>
      <c r="B210" s="116">
        <v>26098.96</v>
      </c>
      <c r="C210" s="117">
        <f>'[1]Impcal-Jul'!$E$6/1000</f>
        <v>50341394.449</v>
      </c>
      <c r="D210" s="115">
        <v>11612.537328867451</v>
      </c>
      <c r="E210" s="109">
        <v>0</v>
      </c>
      <c r="F210" s="108">
        <v>0</v>
      </c>
      <c r="G210" s="106">
        <f t="shared" si="65"/>
        <v>26098.96</v>
      </c>
      <c r="H210" s="110">
        <f t="shared" si="67"/>
        <v>50341394.449</v>
      </c>
      <c r="I210" s="108">
        <f t="shared" si="68"/>
        <v>11612.537328867451</v>
      </c>
      <c r="J210" s="89"/>
      <c r="K210" s="111">
        <f t="shared" si="66"/>
        <v>444.9425313831452</v>
      </c>
      <c r="L210" s="146">
        <v>4335.09</v>
      </c>
      <c r="M210" s="1">
        <f t="shared" si="69"/>
        <v>0</v>
      </c>
    </row>
    <row r="211" spans="1:14" ht="30" customHeight="1">
      <c r="A211" s="112" t="s">
        <v>7</v>
      </c>
      <c r="B211" s="113">
        <v>23067.7</v>
      </c>
      <c r="C211" s="114">
        <f>'[1]Impcal-Aug'!$E$6/1000</f>
        <v>37719168.228</v>
      </c>
      <c r="D211" s="115">
        <v>8694.798963608744</v>
      </c>
      <c r="E211" s="109">
        <v>0</v>
      </c>
      <c r="F211" s="108">
        <v>0</v>
      </c>
      <c r="G211" s="106">
        <f t="shared" si="65"/>
        <v>23067.7</v>
      </c>
      <c r="H211" s="110">
        <f t="shared" si="67"/>
        <v>37719168.228</v>
      </c>
      <c r="I211" s="108">
        <f t="shared" si="68"/>
        <v>8694.798963608744</v>
      </c>
      <c r="J211" s="89"/>
      <c r="K211" s="111">
        <f>I211/B211*1000</f>
        <v>376.92526622111194</v>
      </c>
      <c r="L211" s="146">
        <v>4338.13</v>
      </c>
      <c r="M211" s="1">
        <f t="shared" si="69"/>
        <v>0</v>
      </c>
      <c r="N211" s="144">
        <f>AVERAGE(B212:B214)</f>
        <v>20769.61333333333</v>
      </c>
    </row>
    <row r="212" spans="1:14" ht="30" customHeight="1">
      <c r="A212" s="112" t="s">
        <v>8</v>
      </c>
      <c r="B212" s="113">
        <v>25427.77</v>
      </c>
      <c r="C212" s="114">
        <f>'[1]Impcal-Sep'!$E$6/1000</f>
        <v>63707745.247</v>
      </c>
      <c r="D212" s="115">
        <v>14684.414572682472</v>
      </c>
      <c r="E212" s="109">
        <v>0</v>
      </c>
      <c r="F212" s="108">
        <v>0</v>
      </c>
      <c r="G212" s="106">
        <f t="shared" si="65"/>
        <v>25427.77</v>
      </c>
      <c r="H212" s="110">
        <f t="shared" si="67"/>
        <v>63707745.247</v>
      </c>
      <c r="I212" s="108">
        <f t="shared" si="68"/>
        <v>14684.414572682472</v>
      </c>
      <c r="J212" s="89"/>
      <c r="K212" s="111">
        <f>I212/B212*1000</f>
        <v>577.4951784085853</v>
      </c>
      <c r="L212" s="146">
        <v>4338.46</v>
      </c>
      <c r="M212" s="1">
        <f t="shared" si="69"/>
        <v>0</v>
      </c>
      <c r="N212" s="144" t="s">
        <v>51</v>
      </c>
    </row>
    <row r="213" spans="1:15" ht="30" customHeight="1">
      <c r="A213" s="112" t="s">
        <v>9</v>
      </c>
      <c r="B213" s="113">
        <v>3177.28</v>
      </c>
      <c r="C213" s="114">
        <f>'[1]Impcal-Oct'!$E$6/1000</f>
        <v>7786477.877520002</v>
      </c>
      <c r="D213" s="115">
        <v>1795.7537107551807</v>
      </c>
      <c r="E213" s="118">
        <v>0</v>
      </c>
      <c r="F213" s="119">
        <v>0</v>
      </c>
      <c r="G213" s="120">
        <f t="shared" si="65"/>
        <v>3177.28</v>
      </c>
      <c r="H213" s="121">
        <f t="shared" si="67"/>
        <v>7786477.877520002</v>
      </c>
      <c r="I213" s="119">
        <f t="shared" si="68"/>
        <v>1795.7537107551807</v>
      </c>
      <c r="J213" s="122"/>
      <c r="K213" s="123">
        <f>I213/B213*1000</f>
        <v>565.1858541756409</v>
      </c>
      <c r="L213" s="146">
        <v>4336.05</v>
      </c>
      <c r="M213" s="1">
        <f t="shared" si="69"/>
        <v>0</v>
      </c>
      <c r="N213" s="144" t="e">
        <f>#REF!*N211/#REF!</f>
        <v>#REF!</v>
      </c>
      <c r="O213" s="144"/>
    </row>
    <row r="214" spans="1:13" ht="30" customHeight="1">
      <c r="A214" s="112" t="s">
        <v>10</v>
      </c>
      <c r="B214" s="113">
        <v>33703.79</v>
      </c>
      <c r="C214" s="114">
        <f>'[1]Impcal-Nov'!$E$6/1000</f>
        <v>62370580.34000004</v>
      </c>
      <c r="D214" s="115">
        <v>14386.615137982903</v>
      </c>
      <c r="E214" s="118">
        <v>0</v>
      </c>
      <c r="F214" s="119">
        <v>0</v>
      </c>
      <c r="G214" s="120">
        <f t="shared" si="65"/>
        <v>33703.79</v>
      </c>
      <c r="H214" s="121">
        <f t="shared" si="67"/>
        <v>62370580.34000004</v>
      </c>
      <c r="I214" s="119">
        <f t="shared" si="68"/>
        <v>14386.615137982903</v>
      </c>
      <c r="J214" s="122"/>
      <c r="K214" s="123">
        <f>I214/B214*1000</f>
        <v>426.8545210489059</v>
      </c>
      <c r="L214" s="146">
        <v>4335.32</v>
      </c>
      <c r="M214" s="1">
        <f t="shared" si="69"/>
        <v>0</v>
      </c>
    </row>
    <row r="215" spans="1:13" ht="30" customHeight="1">
      <c r="A215" s="112" t="s">
        <v>11</v>
      </c>
      <c r="B215" s="113">
        <v>6645.998666952878</v>
      </c>
      <c r="C215" s="114">
        <f>'[1]Impcal-Dec'!$E$6/1000</f>
        <v>14260055.853409996</v>
      </c>
      <c r="D215" s="115">
        <v>3292.3193799127735</v>
      </c>
      <c r="E215" s="118">
        <v>0</v>
      </c>
      <c r="F215" s="119">
        <v>0</v>
      </c>
      <c r="G215" s="120">
        <f t="shared" si="65"/>
        <v>6645.998666952878</v>
      </c>
      <c r="H215" s="121">
        <f t="shared" si="67"/>
        <v>14260055.853409996</v>
      </c>
      <c r="I215" s="119">
        <f t="shared" si="68"/>
        <v>3292.3193799127735</v>
      </c>
      <c r="J215" s="122"/>
      <c r="K215" s="145">
        <f>I215/B215*1000</f>
        <v>495.3836954984326</v>
      </c>
      <c r="L215" s="146">
        <v>4331.31</v>
      </c>
      <c r="M215" s="1">
        <f t="shared" si="69"/>
        <v>0</v>
      </c>
    </row>
    <row r="216" spans="1:12" ht="30" customHeight="1">
      <c r="A216" s="124"/>
      <c r="B216" s="109"/>
      <c r="C216" s="110"/>
      <c r="D216" s="108"/>
      <c r="E216" s="109"/>
      <c r="F216" s="108" t="s">
        <v>34</v>
      </c>
      <c r="G216" s="106"/>
      <c r="H216" s="110"/>
      <c r="I216" s="108"/>
      <c r="J216" s="89"/>
      <c r="K216" s="125"/>
      <c r="L216" s="147"/>
    </row>
    <row r="217" spans="1:12" ht="30" customHeight="1">
      <c r="A217" s="126" t="s">
        <v>18</v>
      </c>
      <c r="B217" s="127">
        <f>SUM(B204:B209)</f>
        <v>86949.47</v>
      </c>
      <c r="C217" s="128">
        <f aca="true" t="shared" si="70" ref="C217:I217">SUM(C204:C206)</f>
        <v>117162699.047</v>
      </c>
      <c r="D217" s="129">
        <f t="shared" si="70"/>
        <v>26860.522174730853</v>
      </c>
      <c r="E217" s="127">
        <f t="shared" si="70"/>
        <v>0</v>
      </c>
      <c r="F217" s="129">
        <f t="shared" si="70"/>
        <v>0</v>
      </c>
      <c r="G217" s="130">
        <f t="shared" si="70"/>
        <v>34964.35</v>
      </c>
      <c r="H217" s="128">
        <f t="shared" si="70"/>
        <v>117162699.047</v>
      </c>
      <c r="I217" s="131">
        <f t="shared" si="70"/>
        <v>26860.522174730853</v>
      </c>
      <c r="J217" s="89"/>
      <c r="K217" s="111">
        <f>I217/B217*1000</f>
        <v>308.92105696251923</v>
      </c>
      <c r="L217" s="148"/>
    </row>
    <row r="218" spans="1:12" ht="30" customHeight="1">
      <c r="A218" s="126" t="s">
        <v>19</v>
      </c>
      <c r="B218" s="127">
        <f aca="true" t="shared" si="71" ref="B218:I218">SUM(B207:B209)</f>
        <v>51985.119999999995</v>
      </c>
      <c r="C218" s="128">
        <f t="shared" si="71"/>
        <v>130581105.368</v>
      </c>
      <c r="D218" s="129">
        <f t="shared" si="71"/>
        <v>30068.575198057293</v>
      </c>
      <c r="E218" s="127">
        <f t="shared" si="71"/>
        <v>0</v>
      </c>
      <c r="F218" s="129">
        <f t="shared" si="71"/>
        <v>0</v>
      </c>
      <c r="G218" s="130">
        <f t="shared" si="71"/>
        <v>51985.119999999995</v>
      </c>
      <c r="H218" s="128">
        <f t="shared" si="71"/>
        <v>130581105.368</v>
      </c>
      <c r="I218" s="131">
        <f t="shared" si="71"/>
        <v>30068.575198057293</v>
      </c>
      <c r="J218" s="89"/>
      <c r="K218" s="111">
        <f>I218/B218*1000</f>
        <v>578.4073442180627</v>
      </c>
      <c r="L218" s="148"/>
    </row>
    <row r="219" spans="1:12" ht="30" customHeight="1">
      <c r="A219" s="126" t="s">
        <v>20</v>
      </c>
      <c r="B219" s="127">
        <f aca="true" t="shared" si="72" ref="B219:I219">SUM(B210:B212)</f>
        <v>74594.43000000001</v>
      </c>
      <c r="C219" s="128">
        <f t="shared" si="72"/>
        <v>151768307.924</v>
      </c>
      <c r="D219" s="129">
        <f t="shared" si="72"/>
        <v>34991.75086515867</v>
      </c>
      <c r="E219" s="127">
        <f t="shared" si="72"/>
        <v>0</v>
      </c>
      <c r="F219" s="129">
        <f t="shared" si="72"/>
        <v>0</v>
      </c>
      <c r="G219" s="130">
        <f t="shared" si="72"/>
        <v>74594.43000000001</v>
      </c>
      <c r="H219" s="128">
        <f t="shared" si="72"/>
        <v>151768307.924</v>
      </c>
      <c r="I219" s="131">
        <f t="shared" si="72"/>
        <v>34991.75086515867</v>
      </c>
      <c r="J219" s="89"/>
      <c r="K219" s="111">
        <f>I219/B219*1000</f>
        <v>469.0933473874479</v>
      </c>
      <c r="L219" s="148"/>
    </row>
    <row r="220" spans="1:12" ht="30" customHeight="1">
      <c r="A220" s="126" t="s">
        <v>21</v>
      </c>
      <c r="B220" s="127">
        <f aca="true" t="shared" si="73" ref="B220:I220">SUM(B213:B215)</f>
        <v>43527.06866695288</v>
      </c>
      <c r="C220" s="128">
        <f t="shared" si="73"/>
        <v>84417114.07093003</v>
      </c>
      <c r="D220" s="129">
        <f t="shared" si="73"/>
        <v>19474.688228650855</v>
      </c>
      <c r="E220" s="127">
        <f t="shared" si="73"/>
        <v>0</v>
      </c>
      <c r="F220" s="129">
        <f t="shared" si="73"/>
        <v>0</v>
      </c>
      <c r="G220" s="130">
        <f t="shared" si="73"/>
        <v>43527.06866695288</v>
      </c>
      <c r="H220" s="128">
        <f t="shared" si="73"/>
        <v>84417114.07093003</v>
      </c>
      <c r="I220" s="131">
        <f t="shared" si="73"/>
        <v>19474.688228650855</v>
      </c>
      <c r="J220" s="89"/>
      <c r="K220" s="111">
        <f>I220/B220*1000</f>
        <v>447.41556978397335</v>
      </c>
      <c r="L220" s="148"/>
    </row>
    <row r="221" spans="1:12" ht="30" customHeight="1">
      <c r="A221" s="132"/>
      <c r="B221" s="109"/>
      <c r="C221" s="110"/>
      <c r="D221" s="108"/>
      <c r="E221" s="109"/>
      <c r="F221" s="108"/>
      <c r="G221" s="109"/>
      <c r="H221" s="110"/>
      <c r="I221" s="108"/>
      <c r="J221" s="89"/>
      <c r="K221" s="111"/>
      <c r="L221" s="148"/>
    </row>
    <row r="222" spans="1:12" ht="30" customHeight="1">
      <c r="A222" s="132" t="s">
        <v>22</v>
      </c>
      <c r="B222" s="133">
        <f aca="true" t="shared" si="74" ref="B222:I222">SUM(B217:B218)</f>
        <v>138934.59</v>
      </c>
      <c r="C222" s="134">
        <f t="shared" si="74"/>
        <v>247743804.41500002</v>
      </c>
      <c r="D222" s="135">
        <f t="shared" si="74"/>
        <v>56929.09737278815</v>
      </c>
      <c r="E222" s="133">
        <f t="shared" si="74"/>
        <v>0</v>
      </c>
      <c r="F222" s="135">
        <f t="shared" si="74"/>
        <v>0</v>
      </c>
      <c r="G222" s="136">
        <f t="shared" si="74"/>
        <v>86949.47</v>
      </c>
      <c r="H222" s="134">
        <f t="shared" si="74"/>
        <v>247743804.41500002</v>
      </c>
      <c r="I222" s="135">
        <f t="shared" si="74"/>
        <v>56929.09737278815</v>
      </c>
      <c r="J222" s="89"/>
      <c r="K222" s="111">
        <f>I222/B222*1000</f>
        <v>409.7546721287201</v>
      </c>
      <c r="L222" s="148"/>
    </row>
    <row r="223" spans="1:12" ht="30" customHeight="1">
      <c r="A223" s="132" t="s">
        <v>23</v>
      </c>
      <c r="B223" s="133">
        <f aca="true" t="shared" si="75" ref="B223:I223">SUM(B219:B220)</f>
        <v>118121.49866695289</v>
      </c>
      <c r="C223" s="134">
        <f t="shared" si="75"/>
        <v>236185421.99493003</v>
      </c>
      <c r="D223" s="135">
        <f t="shared" si="75"/>
        <v>54466.439093809524</v>
      </c>
      <c r="E223" s="133">
        <f t="shared" si="75"/>
        <v>0</v>
      </c>
      <c r="F223" s="135">
        <f t="shared" si="75"/>
        <v>0</v>
      </c>
      <c r="G223" s="136">
        <f t="shared" si="75"/>
        <v>118121.49866695289</v>
      </c>
      <c r="H223" s="134">
        <f t="shared" si="75"/>
        <v>236185421.99493003</v>
      </c>
      <c r="I223" s="135">
        <f t="shared" si="75"/>
        <v>54466.439093809524</v>
      </c>
      <c r="J223" s="89"/>
      <c r="K223" s="111">
        <f>I223/B223*1000</f>
        <v>461.105215464454</v>
      </c>
      <c r="L223" s="148"/>
    </row>
    <row r="224" spans="1:12" ht="30" customHeight="1" thickBot="1">
      <c r="A224" s="132"/>
      <c r="B224" s="137"/>
      <c r="C224" s="138"/>
      <c r="D224" s="139"/>
      <c r="E224" s="137"/>
      <c r="F224" s="139"/>
      <c r="G224" s="137"/>
      <c r="H224" s="138"/>
      <c r="I224" s="139"/>
      <c r="J224" s="89"/>
      <c r="K224" s="111"/>
      <c r="L224" s="148"/>
    </row>
    <row r="225" spans="1:12" ht="30" customHeight="1" thickBot="1">
      <c r="A225" s="6" t="s">
        <v>24</v>
      </c>
      <c r="B225" s="140">
        <f aca="true" t="shared" si="76" ref="B225:I225">SUM(B222:B223)</f>
        <v>257056.08866695288</v>
      </c>
      <c r="C225" s="141">
        <f t="shared" si="76"/>
        <v>483929226.40993005</v>
      </c>
      <c r="D225" s="142">
        <f t="shared" si="76"/>
        <v>111395.53646659767</v>
      </c>
      <c r="E225" s="140">
        <f t="shared" si="76"/>
        <v>0</v>
      </c>
      <c r="F225" s="142">
        <f t="shared" si="76"/>
        <v>0</v>
      </c>
      <c r="G225" s="51">
        <f t="shared" si="76"/>
        <v>205070.9686669529</v>
      </c>
      <c r="H225" s="141">
        <f t="shared" si="76"/>
        <v>483929226.40993005</v>
      </c>
      <c r="I225" s="142">
        <f t="shared" si="76"/>
        <v>111395.53646659767</v>
      </c>
      <c r="J225" s="89"/>
      <c r="K225" s="143">
        <f>I225/B225*1000</f>
        <v>433.3510909789186</v>
      </c>
      <c r="L225" s="149"/>
    </row>
    <row r="226" spans="1:9" ht="12.75">
      <c r="A226" s="9" t="s">
        <v>26</v>
      </c>
      <c r="B226" s="14"/>
      <c r="C226" s="14"/>
      <c r="D226" s="14"/>
      <c r="E226" s="14"/>
      <c r="F226" s="14"/>
      <c r="G226" s="14"/>
      <c r="H226" s="14"/>
      <c r="I226" s="14"/>
    </row>
    <row r="227" ht="12.75">
      <c r="A227" s="9" t="s">
        <v>25</v>
      </c>
    </row>
    <row r="228" ht="12.75">
      <c r="A228" s="9"/>
    </row>
    <row r="229" ht="12.75">
      <c r="A229" s="9"/>
    </row>
    <row r="230" ht="12.75">
      <c r="A230" s="9"/>
    </row>
    <row r="231" spans="1:12" ht="30" customHeight="1">
      <c r="A231" s="180" t="s">
        <v>29</v>
      </c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</row>
    <row r="232" spans="1:12" ht="30" customHeight="1">
      <c r="A232" s="7">
        <v>1</v>
      </c>
      <c r="B232" s="7">
        <v>2</v>
      </c>
      <c r="C232" s="7">
        <v>3</v>
      </c>
      <c r="D232" s="7">
        <v>4</v>
      </c>
      <c r="E232" s="7">
        <v>5</v>
      </c>
      <c r="F232" s="7">
        <v>6</v>
      </c>
      <c r="G232" s="7">
        <v>7</v>
      </c>
      <c r="H232" s="7">
        <v>8</v>
      </c>
      <c r="I232" s="7">
        <v>9</v>
      </c>
      <c r="L232" s="89" t="s">
        <v>34</v>
      </c>
    </row>
    <row r="233" spans="1:9" ht="30" customHeight="1" thickBot="1">
      <c r="A233" s="7" t="s">
        <v>31</v>
      </c>
      <c r="B233" s="7"/>
      <c r="C233" s="7"/>
      <c r="D233" s="7"/>
      <c r="E233" s="7"/>
      <c r="F233" s="7"/>
      <c r="G233" s="7"/>
      <c r="H233" s="7"/>
      <c r="I233" s="7"/>
    </row>
    <row r="234" spans="1:12" ht="30" customHeight="1">
      <c r="A234" s="48"/>
      <c r="B234" s="183" t="s">
        <v>28</v>
      </c>
      <c r="C234" s="184"/>
      <c r="D234" s="185"/>
      <c r="E234" s="183" t="s">
        <v>33</v>
      </c>
      <c r="F234" s="185"/>
      <c r="G234" s="183" t="s">
        <v>12</v>
      </c>
      <c r="H234" s="184"/>
      <c r="I234" s="185"/>
      <c r="K234" s="188" t="s">
        <v>32</v>
      </c>
      <c r="L234" s="173" t="s">
        <v>30</v>
      </c>
    </row>
    <row r="235" spans="1:12" ht="30" customHeight="1">
      <c r="A235" s="186" t="s">
        <v>16</v>
      </c>
      <c r="B235" s="191" t="s">
        <v>27</v>
      </c>
      <c r="C235" s="177" t="s">
        <v>13</v>
      </c>
      <c r="D235" s="178"/>
      <c r="E235" s="193" t="s">
        <v>13</v>
      </c>
      <c r="F235" s="178"/>
      <c r="G235" s="194" t="s">
        <v>17</v>
      </c>
      <c r="H235" s="196" t="s">
        <v>13</v>
      </c>
      <c r="I235" s="197"/>
      <c r="K235" s="189"/>
      <c r="L235" s="174"/>
    </row>
    <row r="236" spans="1:12" ht="30" customHeight="1" thickBot="1">
      <c r="A236" s="187"/>
      <c r="B236" s="192"/>
      <c r="C236" s="10" t="s">
        <v>14</v>
      </c>
      <c r="D236" s="44" t="s">
        <v>15</v>
      </c>
      <c r="E236" s="43" t="s">
        <v>14</v>
      </c>
      <c r="F236" s="44" t="s">
        <v>15</v>
      </c>
      <c r="G236" s="195"/>
      <c r="H236" s="8" t="s">
        <v>14</v>
      </c>
      <c r="I236" s="11" t="s">
        <v>15</v>
      </c>
      <c r="K236" s="190"/>
      <c r="L236" s="175"/>
    </row>
    <row r="237" spans="1:12" ht="30" customHeight="1">
      <c r="A237" s="23">
        <v>2011</v>
      </c>
      <c r="B237" s="50"/>
      <c r="C237" s="19"/>
      <c r="D237" s="46"/>
      <c r="E237" s="45"/>
      <c r="F237" s="46"/>
      <c r="G237" s="52"/>
      <c r="H237" s="20"/>
      <c r="I237" s="28"/>
      <c r="K237" s="40"/>
      <c r="L237" s="104"/>
    </row>
    <row r="238" spans="1:12" ht="30" customHeight="1">
      <c r="A238" s="22" t="s">
        <v>0</v>
      </c>
      <c r="B238" s="57">
        <v>2088.89</v>
      </c>
      <c r="C238" s="32">
        <v>3558620.036</v>
      </c>
      <c r="D238" s="58">
        <f>C238/L238</f>
        <v>885.7634074692838</v>
      </c>
      <c r="E238" s="57">
        <v>0</v>
      </c>
      <c r="F238" s="58">
        <v>0</v>
      </c>
      <c r="G238" s="37">
        <f aca="true" t="shared" si="77" ref="G238:G249">B238</f>
        <v>2088.89</v>
      </c>
      <c r="H238" s="33">
        <f aca="true" t="shared" si="78" ref="H238:H249">SUM(C238,E238)</f>
        <v>3558620.036</v>
      </c>
      <c r="I238" s="34">
        <f aca="true" t="shared" si="79" ref="I238:I249">SUM(F238,D238)</f>
        <v>885.7634074692838</v>
      </c>
      <c r="K238" s="41">
        <f aca="true" t="shared" si="80" ref="K238:K249">I238/B238*1000</f>
        <v>424.0354482377166</v>
      </c>
      <c r="L238" s="146">
        <v>4017.573999999999</v>
      </c>
    </row>
    <row r="239" spans="1:13" ht="30" customHeight="1">
      <c r="A239" s="22" t="s">
        <v>1</v>
      </c>
      <c r="B239" s="36">
        <v>284.811068</v>
      </c>
      <c r="C239" s="33">
        <v>629080.327</v>
      </c>
      <c r="D239" s="34">
        <f>C239/L239</f>
        <v>147.859260788956</v>
      </c>
      <c r="E239" s="36">
        <v>0</v>
      </c>
      <c r="F239" s="34">
        <v>0</v>
      </c>
      <c r="G239" s="37">
        <f t="shared" si="77"/>
        <v>284.811068</v>
      </c>
      <c r="H239" s="33">
        <f t="shared" si="78"/>
        <v>629080.327</v>
      </c>
      <c r="I239" s="34">
        <f t="shared" si="79"/>
        <v>147.859260788956</v>
      </c>
      <c r="K239" s="41">
        <f t="shared" si="80"/>
        <v>519.1485774315344</v>
      </c>
      <c r="L239" s="146">
        <v>4254.588611111112</v>
      </c>
      <c r="M239" t="s">
        <v>34</v>
      </c>
    </row>
    <row r="240" spans="1:13" ht="30" customHeight="1">
      <c r="A240" s="22" t="s">
        <v>2</v>
      </c>
      <c r="B240" s="57">
        <v>1199.329</v>
      </c>
      <c r="C240" s="32">
        <v>2563708.8544</v>
      </c>
      <c r="D240" s="34">
        <f>C240/L240</f>
        <v>595.3219901633304</v>
      </c>
      <c r="E240" s="36">
        <v>0</v>
      </c>
      <c r="F240" s="34">
        <v>0</v>
      </c>
      <c r="G240" s="37">
        <f t="shared" si="77"/>
        <v>1199.329</v>
      </c>
      <c r="H240" s="33">
        <f t="shared" si="78"/>
        <v>2563708.8544</v>
      </c>
      <c r="I240" s="34">
        <f t="shared" si="79"/>
        <v>595.3219901633304</v>
      </c>
      <c r="K240" s="41">
        <f t="shared" si="80"/>
        <v>496.3792171817161</v>
      </c>
      <c r="L240" s="146">
        <v>4306.423913043478</v>
      </c>
      <c r="M240" t="s">
        <v>34</v>
      </c>
    </row>
    <row r="241" spans="1:13" ht="30" customHeight="1">
      <c r="A241" s="79" t="s">
        <v>3</v>
      </c>
      <c r="B241" s="80">
        <v>5385.072</v>
      </c>
      <c r="C241" s="38">
        <v>10234373.486</v>
      </c>
      <c r="D241" s="81">
        <f>C241/L241</f>
        <v>2356.2425528690537</v>
      </c>
      <c r="E241" s="57">
        <v>0</v>
      </c>
      <c r="F241" s="58">
        <v>0</v>
      </c>
      <c r="G241" s="37">
        <f t="shared" si="77"/>
        <v>5385.072</v>
      </c>
      <c r="H241" s="33">
        <f t="shared" si="78"/>
        <v>10234373.486</v>
      </c>
      <c r="I241" s="34">
        <f t="shared" si="79"/>
        <v>2356.2425528690537</v>
      </c>
      <c r="K241" s="41">
        <f t="shared" si="80"/>
        <v>437.5507983679798</v>
      </c>
      <c r="L241" s="146">
        <v>4343.514411764707</v>
      </c>
      <c r="M241" t="s">
        <v>34</v>
      </c>
    </row>
    <row r="242" spans="1:12" ht="30" customHeight="1">
      <c r="A242" s="79" t="s">
        <v>4</v>
      </c>
      <c r="B242" s="82">
        <v>7326.873</v>
      </c>
      <c r="C242" s="38">
        <v>19251548.618</v>
      </c>
      <c r="D242" s="81">
        <f>C242/L242</f>
        <v>4433.885429932685</v>
      </c>
      <c r="E242" s="36">
        <v>0</v>
      </c>
      <c r="F242" s="34">
        <v>0</v>
      </c>
      <c r="G242" s="37">
        <f t="shared" si="77"/>
        <v>7326.873</v>
      </c>
      <c r="H242" s="33">
        <f t="shared" si="78"/>
        <v>19251548.618</v>
      </c>
      <c r="I242" s="34">
        <f t="shared" si="79"/>
        <v>4433.885429932685</v>
      </c>
      <c r="K242" s="41">
        <f t="shared" si="80"/>
        <v>605.1538534832916</v>
      </c>
      <c r="L242" s="146">
        <v>4341.913863636363</v>
      </c>
    </row>
    <row r="243" spans="1:12" ht="30" customHeight="1">
      <c r="A243" s="79" t="s">
        <v>5</v>
      </c>
      <c r="B243" s="82">
        <v>62535.48099999999</v>
      </c>
      <c r="C243" s="83">
        <v>135905662.132</v>
      </c>
      <c r="D243" s="81">
        <v>31270.79</v>
      </c>
      <c r="E243" s="36">
        <v>0</v>
      </c>
      <c r="F243" s="34">
        <v>0</v>
      </c>
      <c r="G243" s="37">
        <f t="shared" si="77"/>
        <v>62535.48099999999</v>
      </c>
      <c r="H243" s="33">
        <f t="shared" si="78"/>
        <v>135905662.132</v>
      </c>
      <c r="I243" s="34">
        <f t="shared" si="79"/>
        <v>31270.79</v>
      </c>
      <c r="K243" s="41">
        <f t="shared" si="80"/>
        <v>500.04876431669254</v>
      </c>
      <c r="L243" s="146">
        <v>4346.085909090909</v>
      </c>
    </row>
    <row r="244" spans="1:12" ht="30" customHeight="1">
      <c r="A244" s="79" t="s">
        <v>6</v>
      </c>
      <c r="B244" s="84">
        <v>0</v>
      </c>
      <c r="C244" s="85"/>
      <c r="D244" s="81">
        <v>0</v>
      </c>
      <c r="E244" s="36">
        <v>0</v>
      </c>
      <c r="F244" s="34">
        <v>0</v>
      </c>
      <c r="G244" s="37">
        <f t="shared" si="77"/>
        <v>0</v>
      </c>
      <c r="H244" s="33">
        <f t="shared" si="78"/>
        <v>0</v>
      </c>
      <c r="I244" s="34">
        <f t="shared" si="79"/>
        <v>0</v>
      </c>
      <c r="K244" s="41"/>
      <c r="L244" s="146">
        <v>4371.890238095239</v>
      </c>
    </row>
    <row r="245" spans="1:12" ht="30" customHeight="1">
      <c r="A245" s="79" t="s">
        <v>7</v>
      </c>
      <c r="B245" s="82">
        <v>19992.29</v>
      </c>
      <c r="C245" s="83">
        <v>45494400.294</v>
      </c>
      <c r="D245" s="81">
        <v>10369.196674963223</v>
      </c>
      <c r="E245" s="36">
        <v>0</v>
      </c>
      <c r="F245" s="34">
        <v>0</v>
      </c>
      <c r="G245" s="37">
        <f t="shared" si="77"/>
        <v>19992.29</v>
      </c>
      <c r="H245" s="33">
        <f t="shared" si="78"/>
        <v>45494400.294</v>
      </c>
      <c r="I245" s="34">
        <f t="shared" si="79"/>
        <v>10369.196674963223</v>
      </c>
      <c r="K245" s="41">
        <f t="shared" si="80"/>
        <v>518.6597770922302</v>
      </c>
      <c r="L245" s="146">
        <v>4387.456590909089</v>
      </c>
    </row>
    <row r="246" spans="1:12" ht="30" customHeight="1">
      <c r="A246" s="79" t="s">
        <v>8</v>
      </c>
      <c r="B246" s="82">
        <v>3929.79</v>
      </c>
      <c r="C246" s="83">
        <v>8163320.936</v>
      </c>
      <c r="D246" s="81">
        <v>1855.0683291861244</v>
      </c>
      <c r="E246" s="36">
        <v>0</v>
      </c>
      <c r="F246" s="34">
        <v>0</v>
      </c>
      <c r="G246" s="37">
        <f t="shared" si="77"/>
        <v>3929.79</v>
      </c>
      <c r="H246" s="33">
        <f t="shared" si="78"/>
        <v>8163320.936</v>
      </c>
      <c r="I246" s="34">
        <f t="shared" si="79"/>
        <v>1855.0683291861244</v>
      </c>
      <c r="K246" s="41">
        <f t="shared" si="80"/>
        <v>472.05278887322845</v>
      </c>
      <c r="L246" s="146">
        <v>4400.5479545454555</v>
      </c>
    </row>
    <row r="247" spans="1:12" ht="30" customHeight="1">
      <c r="A247" s="79" t="s">
        <v>9</v>
      </c>
      <c r="B247" s="87">
        <v>33103.88</v>
      </c>
      <c r="C247" s="83">
        <v>61973308.605</v>
      </c>
      <c r="D247" s="81">
        <v>14031.427770419426</v>
      </c>
      <c r="E247" s="73">
        <v>0</v>
      </c>
      <c r="F247" s="75">
        <v>0</v>
      </c>
      <c r="G247" s="76">
        <f t="shared" si="77"/>
        <v>33103.88</v>
      </c>
      <c r="H247" s="74">
        <f t="shared" si="78"/>
        <v>61973308.605</v>
      </c>
      <c r="I247" s="75">
        <f t="shared" si="79"/>
        <v>14031.427770419426</v>
      </c>
      <c r="J247" s="77"/>
      <c r="K247" s="78">
        <f t="shared" si="80"/>
        <v>423.86051938381325</v>
      </c>
      <c r="L247" s="146">
        <v>4416.75238095238</v>
      </c>
    </row>
    <row r="248" spans="1:12" ht="30" customHeight="1">
      <c r="A248" s="79" t="s">
        <v>10</v>
      </c>
      <c r="B248" s="80">
        <v>13578.99</v>
      </c>
      <c r="C248" s="83">
        <v>45494816.503</v>
      </c>
      <c r="D248" s="81">
        <v>10306.162936109986</v>
      </c>
      <c r="E248" s="73">
        <v>0</v>
      </c>
      <c r="F248" s="75">
        <v>0</v>
      </c>
      <c r="G248" s="76">
        <f t="shared" si="77"/>
        <v>13578.99</v>
      </c>
      <c r="H248" s="74">
        <f t="shared" si="78"/>
        <v>45494816.503</v>
      </c>
      <c r="I248" s="75">
        <f t="shared" si="79"/>
        <v>10306.162936109986</v>
      </c>
      <c r="J248" s="77"/>
      <c r="K248" s="78">
        <f t="shared" si="80"/>
        <v>758.9786085791347</v>
      </c>
      <c r="L248" s="146">
        <v>4414.33</v>
      </c>
    </row>
    <row r="249" spans="1:12" ht="30" customHeight="1">
      <c r="A249" s="79" t="s">
        <v>11</v>
      </c>
      <c r="B249" s="82">
        <v>5982</v>
      </c>
      <c r="C249" s="83">
        <v>37083729.9</v>
      </c>
      <c r="D249" s="81">
        <v>8474.757600719318</v>
      </c>
      <c r="E249" s="73">
        <v>0</v>
      </c>
      <c r="F249" s="75">
        <v>0</v>
      </c>
      <c r="G249" s="76">
        <f t="shared" si="77"/>
        <v>5982</v>
      </c>
      <c r="H249" s="74">
        <f t="shared" si="78"/>
        <v>37083729.9</v>
      </c>
      <c r="I249" s="75">
        <f t="shared" si="79"/>
        <v>8474.757600719318</v>
      </c>
      <c r="J249" s="77"/>
      <c r="K249" s="78">
        <f t="shared" si="80"/>
        <v>1416.70972930781</v>
      </c>
      <c r="L249" s="146">
        <v>4375.79</v>
      </c>
    </row>
    <row r="250" spans="1:12" ht="30" customHeight="1">
      <c r="A250" s="24"/>
      <c r="B250" s="36"/>
      <c r="C250" s="33"/>
      <c r="D250" s="34"/>
      <c r="E250" s="36"/>
      <c r="F250" s="29" t="s">
        <v>34</v>
      </c>
      <c r="G250" s="37"/>
      <c r="H250" s="33"/>
      <c r="I250" s="34"/>
      <c r="K250" s="39"/>
      <c r="L250" s="147"/>
    </row>
    <row r="251" spans="1:12" ht="30" customHeight="1">
      <c r="A251" s="25" t="s">
        <v>18</v>
      </c>
      <c r="B251" s="17">
        <f>SUM(B238:B240)</f>
        <v>3573.030068</v>
      </c>
      <c r="C251" s="16">
        <f>SUM(C238:C240)</f>
        <v>6751409.2173999995</v>
      </c>
      <c r="D251" s="18">
        <f aca="true" t="shared" si="81" ref="D251:I251">SUM(D238:D240)</f>
        <v>1628.9446584215702</v>
      </c>
      <c r="E251" s="17">
        <f t="shared" si="81"/>
        <v>0</v>
      </c>
      <c r="F251" s="18">
        <f t="shared" si="81"/>
        <v>0</v>
      </c>
      <c r="G251" s="53">
        <f t="shared" si="81"/>
        <v>3573.030068</v>
      </c>
      <c r="H251" s="16">
        <f t="shared" si="81"/>
        <v>6751409.2173999995</v>
      </c>
      <c r="I251" s="86">
        <f t="shared" si="81"/>
        <v>1628.9446584215702</v>
      </c>
      <c r="K251" s="41">
        <f>I251/B251*1000</f>
        <v>455.90007008627566</v>
      </c>
      <c r="L251" s="148"/>
    </row>
    <row r="252" spans="1:12" ht="30" customHeight="1">
      <c r="A252" s="25" t="s">
        <v>19</v>
      </c>
      <c r="B252" s="17">
        <f aca="true" t="shared" si="82" ref="B252:I252">SUM(B241:B243)</f>
        <v>75247.42599999999</v>
      </c>
      <c r="C252" s="16">
        <f t="shared" si="82"/>
        <v>165391584.236</v>
      </c>
      <c r="D252" s="18">
        <f t="shared" si="82"/>
        <v>38060.91798280174</v>
      </c>
      <c r="E252" s="17">
        <f t="shared" si="82"/>
        <v>0</v>
      </c>
      <c r="F252" s="18">
        <f t="shared" si="82"/>
        <v>0</v>
      </c>
      <c r="G252" s="53">
        <f t="shared" si="82"/>
        <v>75247.42599999999</v>
      </c>
      <c r="H252" s="16">
        <f t="shared" si="82"/>
        <v>165391584.236</v>
      </c>
      <c r="I252" s="86">
        <f t="shared" si="82"/>
        <v>38060.91798280174</v>
      </c>
      <c r="K252" s="41">
        <f>I252/B252*1000</f>
        <v>505.8102317387141</v>
      </c>
      <c r="L252" s="148"/>
    </row>
    <row r="253" spans="1:12" ht="30" customHeight="1">
      <c r="A253" s="25" t="s">
        <v>20</v>
      </c>
      <c r="B253" s="17">
        <f aca="true" t="shared" si="83" ref="B253:I253">SUM(B244:B246)</f>
        <v>23922.08</v>
      </c>
      <c r="C253" s="16">
        <f t="shared" si="83"/>
        <v>53657721.23</v>
      </c>
      <c r="D253" s="18">
        <f t="shared" si="83"/>
        <v>12224.265004149347</v>
      </c>
      <c r="E253" s="17">
        <f t="shared" si="83"/>
        <v>0</v>
      </c>
      <c r="F253" s="18">
        <f t="shared" si="83"/>
        <v>0</v>
      </c>
      <c r="G253" s="53">
        <f t="shared" si="83"/>
        <v>23922.08</v>
      </c>
      <c r="H253" s="16">
        <f t="shared" si="83"/>
        <v>53657721.23</v>
      </c>
      <c r="I253" s="86">
        <f t="shared" si="83"/>
        <v>12224.265004149347</v>
      </c>
      <c r="K253" s="41">
        <f>I253/B253*1000</f>
        <v>511.00343298531504</v>
      </c>
      <c r="L253" s="148"/>
    </row>
    <row r="254" spans="1:12" ht="30" customHeight="1">
      <c r="A254" s="25" t="s">
        <v>21</v>
      </c>
      <c r="B254" s="17">
        <f aca="true" t="shared" si="84" ref="B254:I254">SUM(B247:B249)</f>
        <v>52664.869999999995</v>
      </c>
      <c r="C254" s="16">
        <f t="shared" si="84"/>
        <v>144551855.008</v>
      </c>
      <c r="D254" s="18">
        <f t="shared" si="84"/>
        <v>32812.34830724873</v>
      </c>
      <c r="E254" s="17">
        <f t="shared" si="84"/>
        <v>0</v>
      </c>
      <c r="F254" s="18">
        <f t="shared" si="84"/>
        <v>0</v>
      </c>
      <c r="G254" s="53">
        <f t="shared" si="84"/>
        <v>52664.869999999995</v>
      </c>
      <c r="H254" s="16">
        <f t="shared" si="84"/>
        <v>144551855.008</v>
      </c>
      <c r="I254" s="86">
        <f t="shared" si="84"/>
        <v>32812.34830724873</v>
      </c>
      <c r="K254" s="41">
        <f>I254/B254*1000</f>
        <v>623.0405260138065</v>
      </c>
      <c r="L254" s="148"/>
    </row>
    <row r="255" spans="1:12" ht="30" customHeight="1">
      <c r="A255" s="26"/>
      <c r="B255" s="36"/>
      <c r="C255" s="33"/>
      <c r="D255" s="34"/>
      <c r="E255" s="36"/>
      <c r="F255" s="34"/>
      <c r="G255" s="36"/>
      <c r="H255" s="32"/>
      <c r="I255" s="34"/>
      <c r="K255" s="41"/>
      <c r="L255" s="148"/>
    </row>
    <row r="256" spans="1:12" ht="30" customHeight="1">
      <c r="A256" s="26" t="s">
        <v>22</v>
      </c>
      <c r="B256" s="13">
        <f aca="true" t="shared" si="85" ref="B256:I256">SUM(B251:B252)</f>
        <v>78820.456068</v>
      </c>
      <c r="C256" s="12">
        <f t="shared" si="85"/>
        <v>172142993.45340002</v>
      </c>
      <c r="D256" s="15">
        <f t="shared" si="85"/>
        <v>39689.862641223306</v>
      </c>
      <c r="E256" s="13">
        <f t="shared" si="85"/>
        <v>0</v>
      </c>
      <c r="F256" s="15">
        <f t="shared" si="85"/>
        <v>0</v>
      </c>
      <c r="G256" s="54">
        <f t="shared" si="85"/>
        <v>78820.456068</v>
      </c>
      <c r="H256" s="12">
        <f t="shared" si="85"/>
        <v>172142993.45340002</v>
      </c>
      <c r="I256" s="15">
        <f t="shared" si="85"/>
        <v>39689.862641223306</v>
      </c>
      <c r="K256" s="41">
        <f>I256/B256*1000</f>
        <v>503.5477415530565</v>
      </c>
      <c r="L256" s="148"/>
    </row>
    <row r="257" spans="1:12" ht="30" customHeight="1">
      <c r="A257" s="26" t="s">
        <v>23</v>
      </c>
      <c r="B257" s="13">
        <f aca="true" t="shared" si="86" ref="B257:I257">SUM(B253:B254)</f>
        <v>76586.95</v>
      </c>
      <c r="C257" s="12">
        <f t="shared" si="86"/>
        <v>198209576.23799998</v>
      </c>
      <c r="D257" s="15">
        <f t="shared" si="86"/>
        <v>45036.613311398076</v>
      </c>
      <c r="E257" s="13">
        <f t="shared" si="86"/>
        <v>0</v>
      </c>
      <c r="F257" s="15">
        <f t="shared" si="86"/>
        <v>0</v>
      </c>
      <c r="G257" s="54">
        <f t="shared" si="86"/>
        <v>76586.95</v>
      </c>
      <c r="H257" s="12">
        <f t="shared" si="86"/>
        <v>198209576.23799998</v>
      </c>
      <c r="I257" s="15">
        <f t="shared" si="86"/>
        <v>45036.613311398076</v>
      </c>
      <c r="K257" s="41">
        <f>I257/B257*1000</f>
        <v>588.0455261816546</v>
      </c>
      <c r="L257" s="148"/>
    </row>
    <row r="258" spans="1:12" ht="30" customHeight="1" thickBot="1">
      <c r="A258" s="27"/>
      <c r="B258" s="55"/>
      <c r="C258" s="35"/>
      <c r="D258" s="56"/>
      <c r="E258" s="55"/>
      <c r="F258" s="56"/>
      <c r="G258" s="55"/>
      <c r="H258" s="35"/>
      <c r="I258" s="56"/>
      <c r="K258" s="41"/>
      <c r="L258" s="148"/>
    </row>
    <row r="259" spans="1:12" ht="30" customHeight="1" thickBot="1">
      <c r="A259" s="49" t="s">
        <v>24</v>
      </c>
      <c r="B259" s="47">
        <f aca="true" t="shared" si="87" ref="B259:I259">SUM(B256:B257)</f>
        <v>155407.406068</v>
      </c>
      <c r="C259" s="30">
        <f t="shared" si="87"/>
        <v>370352569.6914</v>
      </c>
      <c r="D259" s="31">
        <f t="shared" si="87"/>
        <v>84726.47595262137</v>
      </c>
      <c r="E259" s="47">
        <f t="shared" si="87"/>
        <v>0</v>
      </c>
      <c r="F259" s="31">
        <f t="shared" si="87"/>
        <v>0</v>
      </c>
      <c r="G259" s="21">
        <f t="shared" si="87"/>
        <v>155407.406068</v>
      </c>
      <c r="H259" s="30">
        <f t="shared" si="87"/>
        <v>370352569.6914</v>
      </c>
      <c r="I259" s="31">
        <f t="shared" si="87"/>
        <v>84726.47595262137</v>
      </c>
      <c r="K259" s="42">
        <f>I259/B259*1000</f>
        <v>545.1894352805072</v>
      </c>
      <c r="L259" s="149"/>
    </row>
    <row r="260" spans="1:9" ht="30" customHeight="1">
      <c r="A260" s="9" t="s">
        <v>26</v>
      </c>
      <c r="B260" s="14"/>
      <c r="C260" s="14"/>
      <c r="D260" s="14"/>
      <c r="E260" s="14"/>
      <c r="F260" s="14"/>
      <c r="G260" s="14"/>
      <c r="H260" s="14"/>
      <c r="I260" s="14"/>
    </row>
    <row r="261" ht="30" customHeight="1">
      <c r="A261" s="9" t="s">
        <v>25</v>
      </c>
    </row>
    <row r="262" ht="30" customHeight="1"/>
  </sheetData>
  <sheetProtection/>
  <mergeCells count="93">
    <mergeCell ref="G36:G37"/>
    <mergeCell ref="H36:I36"/>
    <mergeCell ref="A2:L2"/>
    <mergeCell ref="B35:D35"/>
    <mergeCell ref="E35:F35"/>
    <mergeCell ref="G35:I35"/>
    <mergeCell ref="K35:K37"/>
    <mergeCell ref="L35:L37"/>
    <mergeCell ref="A36:A37"/>
    <mergeCell ref="B36:B37"/>
    <mergeCell ref="C36:D36"/>
    <mergeCell ref="E36:F36"/>
    <mergeCell ref="G99:G100"/>
    <mergeCell ref="H99:I99"/>
    <mergeCell ref="G67:G68"/>
    <mergeCell ref="H67:I67"/>
    <mergeCell ref="A95:L95"/>
    <mergeCell ref="B98:D98"/>
    <mergeCell ref="E98:F98"/>
    <mergeCell ref="G98:I98"/>
    <mergeCell ref="L132:L134"/>
    <mergeCell ref="A133:A134"/>
    <mergeCell ref="B133:B134"/>
    <mergeCell ref="G133:G134"/>
    <mergeCell ref="H133:I133"/>
    <mergeCell ref="A129:L129"/>
    <mergeCell ref="B132:D132"/>
    <mergeCell ref="A64:L64"/>
    <mergeCell ref="B66:D66"/>
    <mergeCell ref="E66:F66"/>
    <mergeCell ref="G66:I66"/>
    <mergeCell ref="K66:K68"/>
    <mergeCell ref="L66:L68"/>
    <mergeCell ref="A67:A68"/>
    <mergeCell ref="B67:B68"/>
    <mergeCell ref="C67:D67"/>
    <mergeCell ref="E67:F67"/>
    <mergeCell ref="K98:K100"/>
    <mergeCell ref="L98:L100"/>
    <mergeCell ref="E235:F235"/>
    <mergeCell ref="G235:G236"/>
    <mergeCell ref="G201:G202"/>
    <mergeCell ref="E200:F200"/>
    <mergeCell ref="H235:I235"/>
    <mergeCell ref="A231:L231"/>
    <mergeCell ref="A99:A100"/>
    <mergeCell ref="B99:B100"/>
    <mergeCell ref="G234:I234"/>
    <mergeCell ref="K234:K236"/>
    <mergeCell ref="B235:B236"/>
    <mergeCell ref="G200:I200"/>
    <mergeCell ref="K200:K202"/>
    <mergeCell ref="E132:F132"/>
    <mergeCell ref="G132:I132"/>
    <mergeCell ref="K132:K134"/>
    <mergeCell ref="E133:F133"/>
    <mergeCell ref="E201:F201"/>
    <mergeCell ref="A201:A202"/>
    <mergeCell ref="E166:F166"/>
    <mergeCell ref="B234:D234"/>
    <mergeCell ref="E234:F234"/>
    <mergeCell ref="H167:I167"/>
    <mergeCell ref="A197:L197"/>
    <mergeCell ref="A167:A168"/>
    <mergeCell ref="L166:L168"/>
    <mergeCell ref="L234:L236"/>
    <mergeCell ref="A235:A236"/>
    <mergeCell ref="C99:D99"/>
    <mergeCell ref="E99:F99"/>
    <mergeCell ref="C235:D235"/>
    <mergeCell ref="H201:I201"/>
    <mergeCell ref="B200:D200"/>
    <mergeCell ref="B201:B202"/>
    <mergeCell ref="A163:L163"/>
    <mergeCell ref="L200:L202"/>
    <mergeCell ref="C201:D201"/>
    <mergeCell ref="C133:D133"/>
    <mergeCell ref="K166:K168"/>
    <mergeCell ref="B166:D166"/>
    <mergeCell ref="B167:B168"/>
    <mergeCell ref="G166:I166"/>
    <mergeCell ref="C167:D167"/>
    <mergeCell ref="E167:F167"/>
    <mergeCell ref="G167:G168"/>
    <mergeCell ref="B4:D4"/>
    <mergeCell ref="E4:F4"/>
    <mergeCell ref="G4:I4"/>
    <mergeCell ref="A5:A6"/>
    <mergeCell ref="B5:B6"/>
    <mergeCell ref="C5:D5"/>
    <mergeCell ref="E5:F5"/>
    <mergeCell ref="G5:G6"/>
    <mergeCell ref="H5:I5"/>
  </mergeCells>
  <printOptions/>
  <pageMargins left="0.5118110236220472" right="0.2755905511811024" top="0.5905511811023623" bottom="0.3937007874015748" header="0.5118110236220472" footer="0.2362204724409449"/>
  <pageSetup fitToHeight="1" fitToWidth="1" orientation="landscape" scale="68" r:id="rId3"/>
  <headerFooter alignWithMargins="0">
    <oddHeader>&amp;CRICE IMPORTS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1">
      <selection activeCell="G19" sqref="G19"/>
    </sheetView>
  </sheetViews>
  <sheetFormatPr defaultColWidth="9.140625" defaultRowHeight="12.75"/>
  <cols>
    <col min="2" max="2" width="15.00390625" style="0" customWidth="1"/>
    <col min="3" max="3" width="16.421875" style="0" customWidth="1"/>
    <col min="4" max="4" width="16.57421875" style="0" customWidth="1"/>
    <col min="5" max="5" width="19.421875" style="0" customWidth="1"/>
  </cols>
  <sheetData>
    <row r="1" ht="13.5" thickBot="1"/>
    <row r="2" spans="2:5" ht="16.5" thickBot="1">
      <c r="B2" s="198" t="s">
        <v>50</v>
      </c>
      <c r="C2" s="199"/>
      <c r="D2" s="199"/>
      <c r="E2" s="200"/>
    </row>
    <row r="3" spans="2:5" ht="13.5" thickBot="1">
      <c r="B3" s="65" t="s">
        <v>46</v>
      </c>
      <c r="C3" s="65" t="s">
        <v>49</v>
      </c>
      <c r="D3" s="65" t="s">
        <v>48</v>
      </c>
      <c r="E3" s="65" t="s">
        <v>47</v>
      </c>
    </row>
    <row r="4" spans="2:5" ht="12.75">
      <c r="B4" s="61">
        <v>2001</v>
      </c>
      <c r="C4" s="71">
        <v>132183.1</v>
      </c>
      <c r="D4" s="72">
        <v>47211600.53</v>
      </c>
      <c r="E4" s="72">
        <v>23620.87</v>
      </c>
    </row>
    <row r="5" spans="2:5" ht="12.75">
      <c r="B5" s="62">
        <v>2002</v>
      </c>
      <c r="C5" s="68">
        <v>146422.37</v>
      </c>
      <c r="D5" s="67">
        <v>48743836.63</v>
      </c>
      <c r="E5" s="67">
        <v>27267.236382830575</v>
      </c>
    </row>
    <row r="6" spans="2:5" ht="12.75">
      <c r="B6" s="62">
        <v>2003</v>
      </c>
      <c r="C6" s="68">
        <v>156701.9</v>
      </c>
      <c r="D6" s="67">
        <v>60201937.879999995</v>
      </c>
      <c r="E6" s="67">
        <v>28587.1</v>
      </c>
    </row>
    <row r="7" spans="2:5" ht="12.75">
      <c r="B7" s="62">
        <v>2004</v>
      </c>
      <c r="C7" s="68">
        <v>124039</v>
      </c>
      <c r="D7" s="67">
        <v>72068934.44999999</v>
      </c>
      <c r="E7" s="67">
        <v>28366.680000000004</v>
      </c>
    </row>
    <row r="8" spans="2:5" ht="12.75">
      <c r="B8" s="62">
        <v>2005</v>
      </c>
      <c r="C8" s="68">
        <v>96445</v>
      </c>
      <c r="D8" s="67">
        <v>65471729.99</v>
      </c>
      <c r="E8" s="67">
        <v>24884.170000000002</v>
      </c>
    </row>
    <row r="9" spans="2:5" ht="12.75">
      <c r="B9" s="62">
        <v>2006</v>
      </c>
      <c r="C9" s="68">
        <v>97884.36</v>
      </c>
      <c r="D9" s="67">
        <v>69811000.91</v>
      </c>
      <c r="E9" s="67">
        <v>23594.54</v>
      </c>
    </row>
    <row r="10" spans="2:5" ht="12.75">
      <c r="B10" s="62">
        <v>2007</v>
      </c>
      <c r="C10" s="68">
        <v>99679</v>
      </c>
      <c r="D10" s="67">
        <v>71641793.11</v>
      </c>
      <c r="E10" s="67">
        <v>24010.760000000002</v>
      </c>
    </row>
    <row r="11" spans="2:5" ht="12.75">
      <c r="B11" s="62">
        <v>2008</v>
      </c>
      <c r="C11" s="68">
        <v>157942.5</v>
      </c>
      <c r="D11" s="67">
        <v>176564088.26533574</v>
      </c>
      <c r="E11" s="67">
        <v>59295.173113816636</v>
      </c>
    </row>
    <row r="12" spans="2:5" ht="12.75">
      <c r="B12" s="62">
        <v>2009</v>
      </c>
      <c r="C12" s="68">
        <v>143814.424</v>
      </c>
      <c r="D12" s="67">
        <v>187765633.61</v>
      </c>
      <c r="E12" s="67">
        <v>55467.1042389566</v>
      </c>
    </row>
    <row r="13" spans="2:5" ht="12.75">
      <c r="B13" s="62">
        <v>2010</v>
      </c>
      <c r="C13" s="4"/>
      <c r="D13" s="67"/>
      <c r="E13" s="67"/>
    </row>
    <row r="14" spans="2:5" ht="12.75">
      <c r="B14" s="62" t="s">
        <v>35</v>
      </c>
      <c r="C14" s="68">
        <v>19176.703246916142</v>
      </c>
      <c r="D14" s="67">
        <v>40797353.47826</v>
      </c>
      <c r="E14" s="67">
        <v>10414.499321931267</v>
      </c>
    </row>
    <row r="15" spans="2:9" ht="12.75">
      <c r="B15" s="62" t="s">
        <v>36</v>
      </c>
      <c r="C15" s="68">
        <v>176.19647686460686</v>
      </c>
      <c r="D15" s="67">
        <v>257581.23978</v>
      </c>
      <c r="E15" s="67">
        <v>66.15091857342847</v>
      </c>
      <c r="I15" s="66" t="s">
        <v>34</v>
      </c>
    </row>
    <row r="16" spans="2:5" ht="12.75">
      <c r="B16" s="62" t="s">
        <v>37</v>
      </c>
      <c r="C16" s="68">
        <v>10114.403252205033</v>
      </c>
      <c r="D16" s="67">
        <v>15179009.39926</v>
      </c>
      <c r="E16" s="67">
        <v>3917.660429125713</v>
      </c>
    </row>
    <row r="17" spans="2:5" ht="12.75">
      <c r="B17" s="62" t="s">
        <v>38</v>
      </c>
      <c r="C17" s="68">
        <v>251.42833</v>
      </c>
      <c r="D17" s="67">
        <v>402997.90816</v>
      </c>
      <c r="E17" s="67">
        <v>103.46680812347704</v>
      </c>
    </row>
    <row r="18" spans="2:5" ht="12.75">
      <c r="B18" s="62" t="s">
        <v>4</v>
      </c>
      <c r="C18" s="68">
        <v>260.01172</v>
      </c>
      <c r="D18" s="67">
        <v>451753.42336</v>
      </c>
      <c r="E18" s="67">
        <v>115.53587745050994</v>
      </c>
    </row>
    <row r="19" spans="2:9" ht="12.75">
      <c r="B19" s="62" t="s">
        <v>39</v>
      </c>
      <c r="C19" s="68">
        <v>57.44390864679999</v>
      </c>
      <c r="D19" s="67">
        <v>99805.04872</v>
      </c>
      <c r="E19" s="67">
        <v>25.49875818689263</v>
      </c>
      <c r="I19" s="66" t="s">
        <v>34</v>
      </c>
    </row>
    <row r="20" spans="2:5" ht="12.75">
      <c r="B20" s="62" t="s">
        <v>40</v>
      </c>
      <c r="C20" s="68">
        <v>2054.8898400000003</v>
      </c>
      <c r="D20" s="67">
        <v>3272170.30848</v>
      </c>
      <c r="E20" s="67">
        <v>873.4085630114315</v>
      </c>
    </row>
    <row r="21" spans="2:5" ht="12.75">
      <c r="B21" s="62" t="s">
        <v>41</v>
      </c>
      <c r="C21" s="68">
        <v>35367.0899</v>
      </c>
      <c r="D21" s="67">
        <v>55286763.558</v>
      </c>
      <c r="E21" s="67">
        <v>13378.961926547783</v>
      </c>
    </row>
    <row r="22" spans="2:5" ht="12.75">
      <c r="B22" s="62" t="s">
        <v>42</v>
      </c>
      <c r="C22" s="69">
        <v>22122.91126</v>
      </c>
      <c r="D22" s="70">
        <v>55169047.675</v>
      </c>
      <c r="E22" s="70">
        <v>13714.553462875916</v>
      </c>
    </row>
    <row r="23" spans="2:5" ht="12.75">
      <c r="B23" s="62" t="s">
        <v>43</v>
      </c>
      <c r="C23" s="3"/>
      <c r="D23" s="64"/>
      <c r="E23" s="64"/>
    </row>
    <row r="24" spans="2:5" ht="12.75">
      <c r="B24" s="62" t="s">
        <v>44</v>
      </c>
      <c r="C24" s="3"/>
      <c r="D24" s="64"/>
      <c r="E24" s="64"/>
    </row>
    <row r="25" spans="2:5" ht="13.5" thickBot="1">
      <c r="B25" s="63" t="s">
        <v>45</v>
      </c>
      <c r="C25" s="59"/>
      <c r="D25" s="60"/>
      <c r="E25" s="60"/>
    </row>
    <row r="26" spans="2:4" ht="12.75">
      <c r="B26" s="5"/>
      <c r="C26" s="2"/>
      <c r="D26" s="2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SIERRA LEONE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 DEPARTMENT</dc:creator>
  <cp:keywords/>
  <dc:description/>
  <cp:lastModifiedBy>Osman Kabba</cp:lastModifiedBy>
  <cp:lastPrinted>2018-05-08T10:27:16Z</cp:lastPrinted>
  <dcterms:created xsi:type="dcterms:W3CDTF">2000-10-27T07:20:46Z</dcterms:created>
  <dcterms:modified xsi:type="dcterms:W3CDTF">2018-11-22T16:26:57Z</dcterms:modified>
  <cp:category/>
  <cp:version/>
  <cp:contentType/>
  <cp:contentStatus/>
</cp:coreProperties>
</file>